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Users/jennygrant/Documents/ORG Scotland/Communciations/"/>
    </mc:Choice>
  </mc:AlternateContent>
  <bookViews>
    <workbookView xWindow="9580" yWindow="460" windowWidth="12620" windowHeight="13340" tabRatio="838" activeTab="1"/>
  </bookViews>
  <sheets>
    <sheet name="Survey Participation " sheetId="3" r:id="rId1"/>
    <sheet name="Riddor Accidents by Causation" sheetId="5" r:id="rId2"/>
    <sheet name="Non-Ridd Accidents by Causation" sheetId="1" r:id="rId3"/>
    <sheet name="Non-rid Accidents  by Activity 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12" i="5" l="1"/>
  <c r="AP12" i="5"/>
  <c r="AO12" i="5"/>
  <c r="AN12" i="5"/>
  <c r="AK12" i="5"/>
  <c r="AJ12" i="5"/>
  <c r="AI12" i="5"/>
  <c r="AH12" i="5"/>
  <c r="AE12" i="5"/>
  <c r="AD12" i="5"/>
  <c r="AC12" i="5"/>
  <c r="AB12" i="5"/>
  <c r="Y12" i="5"/>
  <c r="X12" i="5"/>
  <c r="W12" i="5"/>
  <c r="V12" i="5"/>
  <c r="S12" i="5"/>
  <c r="R12" i="5"/>
  <c r="Q12" i="5"/>
  <c r="P12" i="5"/>
  <c r="M12" i="5"/>
  <c r="L12" i="5"/>
  <c r="K12" i="5"/>
  <c r="J12" i="5"/>
  <c r="G12" i="5"/>
  <c r="F12" i="5"/>
  <c r="E12" i="5"/>
  <c r="D12" i="5"/>
  <c r="AQ11" i="5"/>
  <c r="AQ13" i="5"/>
  <c r="D45" i="5"/>
  <c r="AP11" i="5"/>
  <c r="AP13" i="5"/>
  <c r="D44" i="5"/>
  <c r="AO11" i="5"/>
  <c r="AN11" i="5"/>
  <c r="AN13" i="5"/>
  <c r="D42" i="5"/>
  <c r="AK11" i="5"/>
  <c r="AK13" i="5"/>
  <c r="D41" i="5"/>
  <c r="AJ11" i="5"/>
  <c r="AI11" i="5"/>
  <c r="AH11" i="5"/>
  <c r="AH13" i="5"/>
  <c r="D38" i="5"/>
  <c r="AE11" i="5"/>
  <c r="AD11" i="5"/>
  <c r="AC11" i="5"/>
  <c r="AC13" i="5"/>
  <c r="D35" i="5"/>
  <c r="AB11" i="5"/>
  <c r="AB13" i="5"/>
  <c r="D34" i="5"/>
  <c r="Y11" i="5"/>
  <c r="X11" i="5"/>
  <c r="X13" i="5"/>
  <c r="D32" i="5"/>
  <c r="W11" i="5"/>
  <c r="W13" i="5"/>
  <c r="D31" i="5"/>
  <c r="V11" i="5"/>
  <c r="V13" i="5"/>
  <c r="D30" i="5"/>
  <c r="S11" i="5"/>
  <c r="R11" i="5"/>
  <c r="R13" i="5"/>
  <c r="D28" i="5"/>
  <c r="Q11" i="5"/>
  <c r="P11" i="5"/>
  <c r="P13" i="5"/>
  <c r="D26" i="5"/>
  <c r="M11" i="5"/>
  <c r="L11" i="5"/>
  <c r="K11" i="5"/>
  <c r="J11" i="5"/>
  <c r="J13" i="5"/>
  <c r="D22" i="5"/>
  <c r="G11" i="5"/>
  <c r="F11" i="5"/>
  <c r="E11" i="5"/>
  <c r="E13" i="5"/>
  <c r="D19" i="5"/>
  <c r="D11" i="5"/>
  <c r="D13" i="5"/>
  <c r="D18" i="5"/>
  <c r="B11" i="5"/>
  <c r="AR10" i="5"/>
  <c r="AL10" i="5"/>
  <c r="AF10" i="5"/>
  <c r="Z10" i="5"/>
  <c r="T10" i="5"/>
  <c r="N10" i="5"/>
  <c r="H10" i="5"/>
  <c r="AR9" i="5"/>
  <c r="AL9" i="5"/>
  <c r="AF9" i="5"/>
  <c r="Z9" i="5"/>
  <c r="T9" i="5"/>
  <c r="N9" i="5"/>
  <c r="H9" i="5"/>
  <c r="AR8" i="5"/>
  <c r="AL8" i="5"/>
  <c r="AF8" i="5"/>
  <c r="Z8" i="5"/>
  <c r="T8" i="5"/>
  <c r="N8" i="5"/>
  <c r="H8" i="5"/>
  <c r="AR7" i="5"/>
  <c r="AL7" i="5"/>
  <c r="AF7" i="5"/>
  <c r="Z7" i="5"/>
  <c r="T7" i="5"/>
  <c r="N7" i="5"/>
  <c r="H7" i="5"/>
  <c r="AR6" i="5"/>
  <c r="AL6" i="5"/>
  <c r="AF6" i="5"/>
  <c r="Z6" i="5"/>
  <c r="T6" i="5"/>
  <c r="N6" i="5"/>
  <c r="H6" i="5"/>
  <c r="AR5" i="5"/>
  <c r="AL5" i="5"/>
  <c r="AF5" i="5"/>
  <c r="Z5" i="5"/>
  <c r="T5" i="5"/>
  <c r="N5" i="5"/>
  <c r="H5" i="5"/>
  <c r="AR4" i="5"/>
  <c r="AL4" i="5"/>
  <c r="AF4" i="5"/>
  <c r="Z4" i="5"/>
  <c r="T4" i="5"/>
  <c r="N4" i="5"/>
  <c r="H4" i="5"/>
  <c r="AF11" i="5"/>
  <c r="AG5" i="5"/>
  <c r="AL11" i="5"/>
  <c r="AG9" i="5"/>
  <c r="G13" i="5"/>
  <c r="D21" i="5"/>
  <c r="AE13" i="5"/>
  <c r="D37" i="5"/>
  <c r="AR11" i="5"/>
  <c r="AR12" i="5"/>
  <c r="AR13" i="5"/>
  <c r="AG7" i="5"/>
  <c r="Q13" i="5"/>
  <c r="D27" i="5"/>
  <c r="AO13" i="5"/>
  <c r="D43" i="5"/>
  <c r="H11" i="5"/>
  <c r="I7" i="5"/>
  <c r="M13" i="5"/>
  <c r="D25" i="5"/>
  <c r="S13" i="5"/>
  <c r="D29" i="5"/>
  <c r="Y13" i="5"/>
  <c r="D33" i="5"/>
  <c r="T11" i="5"/>
  <c r="T12" i="5"/>
  <c r="T13" i="5"/>
  <c r="AM5" i="5"/>
  <c r="AS9" i="5"/>
  <c r="AS7" i="5"/>
  <c r="AM10" i="5"/>
  <c r="AM8" i="5"/>
  <c r="AM9" i="5"/>
  <c r="AM6" i="5"/>
  <c r="AM7" i="5"/>
  <c r="F13" i="5"/>
  <c r="D20" i="5"/>
  <c r="AD13" i="5"/>
  <c r="D36" i="5"/>
  <c r="L13" i="5"/>
  <c r="D24" i="5"/>
  <c r="Z11" i="5"/>
  <c r="AA8" i="5"/>
  <c r="AJ13" i="5"/>
  <c r="D40" i="5"/>
  <c r="H12" i="5"/>
  <c r="N12" i="5"/>
  <c r="Z12" i="5"/>
  <c r="AF12" i="5"/>
  <c r="AL12" i="5"/>
  <c r="AL13" i="5"/>
  <c r="AM4" i="5"/>
  <c r="AM11" i="5"/>
  <c r="N11" i="5"/>
  <c r="K13" i="5"/>
  <c r="D23" i="5"/>
  <c r="AI13" i="5"/>
  <c r="D39" i="5"/>
  <c r="AG4" i="5"/>
  <c r="AS6" i="5"/>
  <c r="AG8" i="5"/>
  <c r="U10" i="5"/>
  <c r="U4" i="5"/>
  <c r="AG6" i="5"/>
  <c r="AG10" i="5"/>
  <c r="AS10" i="5"/>
  <c r="AN8" i="4"/>
  <c r="AN10" i="4"/>
  <c r="AN11" i="4"/>
  <c r="D41" i="4"/>
  <c r="AM8" i="4"/>
  <c r="AM10" i="4"/>
  <c r="AM11" i="4"/>
  <c r="D40" i="4"/>
  <c r="AL8" i="4"/>
  <c r="AL10" i="4"/>
  <c r="AL11" i="4"/>
  <c r="D39" i="4"/>
  <c r="AK8" i="4"/>
  <c r="AK10" i="4"/>
  <c r="AK11" i="4"/>
  <c r="D38" i="4"/>
  <c r="AH8" i="4"/>
  <c r="AH10" i="4"/>
  <c r="AH11" i="4"/>
  <c r="D37" i="4"/>
  <c r="AG8" i="4"/>
  <c r="AG10" i="4"/>
  <c r="AG11" i="4"/>
  <c r="D36" i="4"/>
  <c r="AF8" i="4"/>
  <c r="AF10" i="4"/>
  <c r="AF11" i="4"/>
  <c r="D35" i="4"/>
  <c r="AB8" i="4"/>
  <c r="AB10" i="4"/>
  <c r="AB11" i="4"/>
  <c r="D33" i="4"/>
  <c r="AA8" i="4"/>
  <c r="AA10" i="4"/>
  <c r="AA11" i="4"/>
  <c r="D32" i="4"/>
  <c r="V8" i="4"/>
  <c r="V10" i="4"/>
  <c r="V11" i="4"/>
  <c r="D29" i="4"/>
  <c r="U8" i="4"/>
  <c r="U10" i="4"/>
  <c r="U11" i="4"/>
  <c r="D28" i="4"/>
  <c r="T8" i="4"/>
  <c r="T10" i="4"/>
  <c r="T11" i="4"/>
  <c r="D27" i="4"/>
  <c r="S8" i="4"/>
  <c r="S10" i="4"/>
  <c r="S11" i="4"/>
  <c r="D26" i="4"/>
  <c r="P8" i="4"/>
  <c r="P10" i="4"/>
  <c r="P11" i="4"/>
  <c r="D25" i="4"/>
  <c r="O8" i="4"/>
  <c r="O10" i="4"/>
  <c r="O11" i="4"/>
  <c r="D24" i="4"/>
  <c r="N8" i="4"/>
  <c r="N10" i="4"/>
  <c r="N11" i="4"/>
  <c r="D23" i="4"/>
  <c r="M8" i="4"/>
  <c r="M10" i="4"/>
  <c r="M11" i="4"/>
  <c r="D22" i="4"/>
  <c r="J8" i="4"/>
  <c r="J10" i="4"/>
  <c r="J11" i="4"/>
  <c r="D21" i="4"/>
  <c r="I8" i="4"/>
  <c r="I10" i="4"/>
  <c r="I11" i="4"/>
  <c r="D20" i="4"/>
  <c r="H8" i="4"/>
  <c r="H10" i="4"/>
  <c r="H11" i="4"/>
  <c r="D19" i="4"/>
  <c r="G8" i="4"/>
  <c r="G10" i="4"/>
  <c r="G11" i="4"/>
  <c r="D18" i="4"/>
  <c r="D8" i="4"/>
  <c r="D10" i="4"/>
  <c r="D11" i="4"/>
  <c r="D17" i="4"/>
  <c r="C8" i="4"/>
  <c r="C10" i="4"/>
  <c r="C11" i="4"/>
  <c r="D16" i="4"/>
  <c r="B8" i="4"/>
  <c r="B10" i="4"/>
  <c r="B11" i="4"/>
  <c r="D15" i="4"/>
  <c r="E3" i="4"/>
  <c r="E4" i="4"/>
  <c r="E5" i="4"/>
  <c r="E6" i="4"/>
  <c r="E7" i="4"/>
  <c r="E8" i="4"/>
  <c r="E10" i="4"/>
  <c r="E11" i="4"/>
  <c r="AE10" i="4"/>
  <c r="Z10" i="4"/>
  <c r="Y10" i="4"/>
  <c r="Y8" i="4"/>
  <c r="AO7" i="4"/>
  <c r="AO6" i="4"/>
  <c r="AO5" i="4"/>
  <c r="AO4" i="4"/>
  <c r="AO3" i="4"/>
  <c r="AE8" i="4"/>
  <c r="AI7" i="4"/>
  <c r="AI6" i="4"/>
  <c r="AI5" i="4"/>
  <c r="AI4" i="4"/>
  <c r="AI3" i="4"/>
  <c r="AI11" i="1"/>
  <c r="AI12" i="1"/>
  <c r="AI13" i="1"/>
  <c r="D39" i="1"/>
  <c r="AE11" i="1"/>
  <c r="AE12" i="1"/>
  <c r="AE13" i="1"/>
  <c r="D37" i="1"/>
  <c r="AQ11" i="1"/>
  <c r="AP11" i="1"/>
  <c r="AP12" i="1"/>
  <c r="AP13" i="1"/>
  <c r="D44" i="1"/>
  <c r="AO11" i="1"/>
  <c r="AO12" i="1"/>
  <c r="AO13" i="1"/>
  <c r="D43" i="1"/>
  <c r="AN11" i="1"/>
  <c r="AK11" i="1"/>
  <c r="AK12" i="1"/>
  <c r="AK13" i="1"/>
  <c r="D41" i="1"/>
  <c r="AJ11" i="1"/>
  <c r="AJ12" i="1"/>
  <c r="AJ13" i="1"/>
  <c r="D40" i="1"/>
  <c r="AH11" i="1"/>
  <c r="AC11" i="1"/>
  <c r="AC12" i="1"/>
  <c r="AC13" i="1"/>
  <c r="D35" i="1"/>
  <c r="AD11" i="1"/>
  <c r="AD12" i="1"/>
  <c r="AD13" i="1"/>
  <c r="D36" i="1"/>
  <c r="AB11" i="1"/>
  <c r="AQ12" i="1"/>
  <c r="AQ13" i="1"/>
  <c r="D45" i="1"/>
  <c r="AN12" i="1"/>
  <c r="AN13" i="1"/>
  <c r="D42" i="1"/>
  <c r="AH12" i="1"/>
  <c r="AL12" i="1"/>
  <c r="AR10" i="1"/>
  <c r="AR9" i="1"/>
  <c r="AR8" i="1"/>
  <c r="AR7" i="1"/>
  <c r="AR6" i="1"/>
  <c r="AR5" i="1"/>
  <c r="AR4" i="1"/>
  <c r="AR11" i="1"/>
  <c r="AL10" i="1"/>
  <c r="AL9" i="1"/>
  <c r="AL8" i="1"/>
  <c r="AL7" i="1"/>
  <c r="AL6" i="1"/>
  <c r="AL5" i="1"/>
  <c r="AL4" i="1"/>
  <c r="AL11" i="1"/>
  <c r="AF10" i="1"/>
  <c r="AF9" i="1"/>
  <c r="AF8" i="1"/>
  <c r="AF7" i="1"/>
  <c r="AF6" i="1"/>
  <c r="AF5" i="1"/>
  <c r="AF4" i="1"/>
  <c r="AB12" i="1"/>
  <c r="Y12" i="1"/>
  <c r="X12" i="1"/>
  <c r="W12" i="1"/>
  <c r="V12" i="1"/>
  <c r="S12" i="1"/>
  <c r="R12" i="1"/>
  <c r="Q12" i="1"/>
  <c r="P12" i="1"/>
  <c r="T12" i="1"/>
  <c r="M12" i="1"/>
  <c r="L12" i="1"/>
  <c r="K12" i="1"/>
  <c r="J12" i="1"/>
  <c r="N12" i="1"/>
  <c r="G12" i="1"/>
  <c r="F12" i="1"/>
  <c r="E12" i="1"/>
  <c r="D12" i="1"/>
  <c r="H12" i="1"/>
  <c r="AC6" i="4"/>
  <c r="AC5" i="4"/>
  <c r="AC3" i="4"/>
  <c r="AC4" i="4"/>
  <c r="AC7" i="4"/>
  <c r="I4" i="5"/>
  <c r="I10" i="5"/>
  <c r="I5" i="5"/>
  <c r="U5" i="5"/>
  <c r="U7" i="5"/>
  <c r="I8" i="5"/>
  <c r="AR12" i="1"/>
  <c r="AR13" i="1"/>
  <c r="AB13" i="1"/>
  <c r="D34" i="1"/>
  <c r="AF12" i="1"/>
  <c r="Z12" i="1"/>
  <c r="AL13" i="1"/>
  <c r="AF13" i="5"/>
  <c r="U8" i="5"/>
  <c r="AS8" i="5"/>
  <c r="U6" i="5"/>
  <c r="AA9" i="5"/>
  <c r="I9" i="5"/>
  <c r="AS5" i="5"/>
  <c r="U9" i="5"/>
  <c r="AA4" i="5"/>
  <c r="D46" i="5"/>
  <c r="D52" i="5"/>
  <c r="N13" i="5"/>
  <c r="AA6" i="5"/>
  <c r="I6" i="5"/>
  <c r="AS4" i="5"/>
  <c r="AS11" i="5"/>
  <c r="H13" i="5"/>
  <c r="AA5" i="5"/>
  <c r="O8" i="5"/>
  <c r="O10" i="5"/>
  <c r="O4" i="5"/>
  <c r="Z13" i="5"/>
  <c r="AA10" i="5"/>
  <c r="O6" i="5"/>
  <c r="O7" i="5"/>
  <c r="O9" i="5"/>
  <c r="AA7" i="5"/>
  <c r="O5" i="5"/>
  <c r="AG11" i="5"/>
  <c r="AF11" i="1"/>
  <c r="AG6" i="1"/>
  <c r="AG9" i="1"/>
  <c r="Y11" i="4"/>
  <c r="D30" i="4"/>
  <c r="AH13" i="1"/>
  <c r="D38" i="1"/>
  <c r="AE11" i="4"/>
  <c r="D34" i="4"/>
  <c r="AO8" i="4"/>
  <c r="AI8" i="4"/>
  <c r="AS5" i="1"/>
  <c r="AS9" i="1"/>
  <c r="AS7" i="1"/>
  <c r="AM5" i="1"/>
  <c r="AM9" i="1"/>
  <c r="AM7" i="1"/>
  <c r="AC8" i="4"/>
  <c r="AD3" i="4"/>
  <c r="Z8" i="4"/>
  <c r="Z11" i="4"/>
  <c r="D31" i="4"/>
  <c r="Z10" i="1"/>
  <c r="Z5" i="1"/>
  <c r="Z6" i="1"/>
  <c r="Z7" i="1"/>
  <c r="Z8" i="1"/>
  <c r="Z9" i="1"/>
  <c r="Z4" i="1"/>
  <c r="Z11" i="1"/>
  <c r="Z13" i="1"/>
  <c r="T5" i="1"/>
  <c r="T6" i="1"/>
  <c r="T7" i="1"/>
  <c r="T8" i="1"/>
  <c r="T4" i="1"/>
  <c r="T9" i="1"/>
  <c r="T10" i="1"/>
  <c r="T11" i="1"/>
  <c r="U8" i="1"/>
  <c r="N5" i="1"/>
  <c r="N6" i="1"/>
  <c r="N7" i="1"/>
  <c r="N8" i="1"/>
  <c r="N9" i="1"/>
  <c r="N10" i="1"/>
  <c r="N4" i="1"/>
  <c r="H6" i="1"/>
  <c r="H7" i="1"/>
  <c r="H8" i="1"/>
  <c r="H9" i="1"/>
  <c r="H10" i="1"/>
  <c r="H5" i="1"/>
  <c r="H4" i="1"/>
  <c r="H11" i="1"/>
  <c r="I5" i="1"/>
  <c r="W4" i="4"/>
  <c r="W5" i="4"/>
  <c r="W6" i="4"/>
  <c r="W7" i="4"/>
  <c r="W3" i="4"/>
  <c r="W8" i="4"/>
  <c r="Q4" i="4"/>
  <c r="Q5" i="4"/>
  <c r="Q3" i="4"/>
  <c r="Q6" i="4"/>
  <c r="Q7" i="4"/>
  <c r="Q8" i="4"/>
  <c r="R5" i="4"/>
  <c r="K4" i="4"/>
  <c r="K5" i="4"/>
  <c r="K6" i="4"/>
  <c r="K7" i="4"/>
  <c r="K3" i="4"/>
  <c r="AA11" i="5"/>
  <c r="U11" i="5"/>
  <c r="I11" i="5"/>
  <c r="T13" i="1"/>
  <c r="U4" i="1"/>
  <c r="U7" i="1"/>
  <c r="U10" i="1"/>
  <c r="U6" i="1"/>
  <c r="H13" i="1"/>
  <c r="I4" i="1"/>
  <c r="I9" i="1"/>
  <c r="I6" i="1"/>
  <c r="I10" i="1"/>
  <c r="I7" i="1"/>
  <c r="I8" i="1"/>
  <c r="U9" i="1"/>
  <c r="U5" i="1"/>
  <c r="N11" i="1"/>
  <c r="N13" i="1"/>
  <c r="O11" i="5"/>
  <c r="D42" i="4"/>
  <c r="AG5" i="1"/>
  <c r="AG4" i="1"/>
  <c r="AG7" i="1"/>
  <c r="AF13" i="1"/>
  <c r="AG10" i="1"/>
  <c r="AG8" i="1"/>
  <c r="AP5" i="4"/>
  <c r="AP7" i="4"/>
  <c r="AP3" i="4"/>
  <c r="AP6" i="4"/>
  <c r="AP4" i="4"/>
  <c r="AJ7" i="4"/>
  <c r="AJ3" i="4"/>
  <c r="AJ5" i="4"/>
  <c r="AJ6" i="4"/>
  <c r="AJ4" i="4"/>
  <c r="AS10" i="1"/>
  <c r="AS8" i="1"/>
  <c r="AS6" i="1"/>
  <c r="AS4" i="1"/>
  <c r="AM10" i="1"/>
  <c r="AM8" i="1"/>
  <c r="AM6" i="1"/>
  <c r="AM4" i="1"/>
  <c r="AD5" i="4"/>
  <c r="AD7" i="4"/>
  <c r="AD4" i="4"/>
  <c r="AD6" i="4"/>
  <c r="K8" i="4"/>
  <c r="L7" i="4"/>
  <c r="R7" i="4"/>
  <c r="R6" i="4"/>
  <c r="R4" i="4"/>
  <c r="R3" i="4"/>
  <c r="X11" i="1"/>
  <c r="X13" i="1"/>
  <c r="D32" i="1"/>
  <c r="O6" i="1"/>
  <c r="O4" i="1"/>
  <c r="O8" i="1"/>
  <c r="O10" i="1"/>
  <c r="O5" i="1"/>
  <c r="U11" i="1"/>
  <c r="O9" i="1"/>
  <c r="I11" i="1"/>
  <c r="O7" i="1"/>
  <c r="AG11" i="1"/>
  <c r="AP8" i="4"/>
  <c r="AJ8" i="4"/>
  <c r="AS11" i="1"/>
  <c r="AM11" i="1"/>
  <c r="AD8" i="4"/>
  <c r="F3" i="4"/>
  <c r="F4" i="4"/>
  <c r="F6" i="4"/>
  <c r="F5" i="4"/>
  <c r="L5" i="4"/>
  <c r="L6" i="4"/>
  <c r="L3" i="4"/>
  <c r="L4" i="4"/>
  <c r="L8" i="4"/>
  <c r="R8" i="4"/>
  <c r="F7" i="4"/>
  <c r="Y11" i="1"/>
  <c r="Y13" i="1"/>
  <c r="D33" i="1"/>
  <c r="O11" i="1"/>
  <c r="F8" i="4"/>
  <c r="AA4" i="1"/>
  <c r="W11" i="1"/>
  <c r="W13" i="1"/>
  <c r="D31" i="1"/>
  <c r="AA5" i="1"/>
  <c r="AA9" i="1"/>
  <c r="AA6" i="1"/>
  <c r="AA10" i="1"/>
  <c r="AA7" i="1"/>
  <c r="AA8" i="1"/>
  <c r="V11" i="1"/>
  <c r="V13" i="1"/>
  <c r="D30" i="1"/>
  <c r="AA11" i="1"/>
  <c r="X4" i="4"/>
  <c r="X5" i="4"/>
  <c r="X7" i="4"/>
  <c r="X6" i="4"/>
  <c r="X3" i="4"/>
  <c r="B11" i="1"/>
  <c r="X8" i="4"/>
  <c r="D11" i="1"/>
  <c r="D13" i="1"/>
  <c r="D18" i="1"/>
  <c r="E11" i="1"/>
  <c r="E13" i="1"/>
  <c r="D19" i="1"/>
  <c r="F11" i="1"/>
  <c r="F13" i="1"/>
  <c r="D20" i="1"/>
  <c r="G11" i="1"/>
  <c r="G13" i="1"/>
  <c r="D21" i="1"/>
  <c r="J11" i="1"/>
  <c r="J13" i="1"/>
  <c r="D22" i="1"/>
  <c r="K11" i="1"/>
  <c r="K13" i="1"/>
  <c r="D23" i="1"/>
  <c r="L11" i="1"/>
  <c r="L13" i="1"/>
  <c r="D24" i="1"/>
  <c r="M11" i="1"/>
  <c r="M13" i="1"/>
  <c r="D25" i="1"/>
  <c r="P11" i="1"/>
  <c r="P13" i="1"/>
  <c r="D26" i="1"/>
  <c r="Q11" i="1"/>
  <c r="Q13" i="1"/>
  <c r="D27" i="1"/>
  <c r="R11" i="1"/>
  <c r="R13" i="1"/>
  <c r="D28" i="1"/>
  <c r="S11" i="1"/>
  <c r="S13" i="1"/>
  <c r="D29" i="1"/>
  <c r="D46" i="1"/>
  <c r="D52" i="1"/>
</calcChain>
</file>

<file path=xl/comments1.xml><?xml version="1.0" encoding="utf-8"?>
<comments xmlns="http://schemas.openxmlformats.org/spreadsheetml/2006/main">
  <authors>
    <author>Frank Aaskov</author>
    <author>Jeremy Jacobs</author>
  </authors>
  <commentList>
    <comment ref="Y2" authorId="0">
      <text>
        <r>
          <rPr>
            <b/>
            <sz val="9"/>
            <color indexed="81"/>
            <rFont val="Tahoma"/>
            <family val="2"/>
          </rPr>
          <t>Frank Aaskov:</t>
        </r>
        <r>
          <rPr>
            <sz val="9"/>
            <color indexed="81"/>
            <rFont val="Tahoma"/>
            <family val="2"/>
          </rPr>
          <t xml:space="preserve">
Q1 + Q2 is combined in 2016. The numbers are therefore dublicated, and the total is thereby inflacted. </t>
        </r>
      </text>
    </comment>
    <comment ref="E8" authorId="1">
      <text>
        <r>
          <rPr>
            <b/>
            <sz val="9"/>
            <color indexed="81"/>
            <rFont val="Tahoma"/>
            <family val="2"/>
          </rPr>
          <t>Jeremy Jacobs:</t>
        </r>
        <r>
          <rPr>
            <sz val="9"/>
            <color indexed="81"/>
            <rFont val="Tahoma"/>
            <family val="2"/>
          </rPr>
          <t xml:space="preserve">
please note this is only for three quarters</t>
        </r>
      </text>
    </comment>
  </commentList>
</comments>
</file>

<file path=xl/sharedStrings.xml><?xml version="1.0" encoding="utf-8"?>
<sst xmlns="http://schemas.openxmlformats.org/spreadsheetml/2006/main" count="275" uniqueCount="82">
  <si>
    <t>Number of Incidents</t>
  </si>
  <si>
    <t>Impact</t>
  </si>
  <si>
    <t>Slip/ Trip/ Fall</t>
  </si>
  <si>
    <t>Falls from Height</t>
  </si>
  <si>
    <t>Vehicle/ Plant</t>
  </si>
  <si>
    <t>Manual Handling</t>
  </si>
  <si>
    <t xml:space="preserve">Needlestick/ Cuts </t>
  </si>
  <si>
    <t>Misc</t>
  </si>
  <si>
    <t xml:space="preserve">Causation Factor </t>
  </si>
  <si>
    <t>Q4 2011</t>
  </si>
  <si>
    <t>Q1 2012</t>
  </si>
  <si>
    <t>Q2 2012</t>
  </si>
  <si>
    <t>Q3 2012</t>
  </si>
  <si>
    <t>Q4 2012</t>
  </si>
  <si>
    <t>Q1 2013</t>
  </si>
  <si>
    <t xml:space="preserve">Q2 2013 </t>
  </si>
  <si>
    <t>Q3 2013</t>
  </si>
  <si>
    <t xml:space="preserve">Survey Date </t>
  </si>
  <si>
    <t xml:space="preserve">Survey Participation levels </t>
  </si>
  <si>
    <t>Returns</t>
  </si>
  <si>
    <t xml:space="preserve">Total Employees </t>
  </si>
  <si>
    <t>NA</t>
  </si>
  <si>
    <t>Q4 2013</t>
  </si>
  <si>
    <t>Office</t>
  </si>
  <si>
    <t>Open Windrow</t>
  </si>
  <si>
    <t>IVC</t>
  </si>
  <si>
    <t>AD</t>
  </si>
  <si>
    <t>Visitors &amp; Contractors</t>
  </si>
  <si>
    <t>Q2</t>
  </si>
  <si>
    <t>Q4</t>
  </si>
  <si>
    <t>Q3</t>
  </si>
  <si>
    <t>Q1</t>
  </si>
  <si>
    <t>Q1 2014</t>
  </si>
  <si>
    <t>Totals</t>
  </si>
  <si>
    <t xml:space="preserve">Percentage </t>
  </si>
  <si>
    <t>Q2 2014</t>
  </si>
  <si>
    <t xml:space="preserve">Total </t>
  </si>
  <si>
    <t>Q3 2014</t>
  </si>
  <si>
    <t>Q4 2014</t>
  </si>
  <si>
    <t xml:space="preserve">Q1 2015 </t>
  </si>
  <si>
    <t xml:space="preserve">Q2 2015 </t>
  </si>
  <si>
    <t>Q3 2015</t>
  </si>
  <si>
    <t>Q4 2015</t>
  </si>
  <si>
    <t>Total</t>
  </si>
  <si>
    <t>Percentage</t>
  </si>
  <si>
    <t>Q1 2016</t>
  </si>
  <si>
    <t>Q2 2016</t>
  </si>
  <si>
    <t>Q3 2016</t>
  </si>
  <si>
    <t>Q4 2016</t>
  </si>
  <si>
    <t>Number of employees</t>
  </si>
  <si>
    <t>Incidence Rate</t>
  </si>
  <si>
    <t>Average</t>
  </si>
  <si>
    <t>Q1 16</t>
  </si>
  <si>
    <t>Q2 16</t>
  </si>
  <si>
    <t>Q3 16</t>
  </si>
  <si>
    <t>Q4 16</t>
  </si>
  <si>
    <t>Q1 17</t>
  </si>
  <si>
    <t>Q2 17</t>
  </si>
  <si>
    <t>Q3 17</t>
  </si>
  <si>
    <t>Q4 17</t>
  </si>
  <si>
    <t>Q1 18</t>
  </si>
  <si>
    <t>Q2 18</t>
  </si>
  <si>
    <t>Q3 18</t>
  </si>
  <si>
    <t>Q4 18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</si>
  <si>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</si>
  <si>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</si>
  <si>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</si>
  <si>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</si>
  <si>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</si>
  <si>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</si>
  <si>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</si>
  <si>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</si>
  <si>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RIDDOR Incidence rate</t>
  </si>
  <si>
    <t>Non-RIDDOR Incidence rate</t>
  </si>
  <si>
    <t>Average RIDDOR incidence rate</t>
  </si>
  <si>
    <t>AD &amp; Composting</t>
  </si>
  <si>
    <t xml:space="preserve">All industry </t>
  </si>
  <si>
    <t xml:space="preserve">Agriculture, forestry and fishing sector </t>
  </si>
  <si>
    <t>Health &amp; Safety Surveys comparison of data</t>
  </si>
  <si>
    <t xml:space="preserve"> (RIDDOR)</t>
  </si>
  <si>
    <t>(NON-RIDDOR)</t>
  </si>
  <si>
    <t>NON-RIDDOR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</si>
</sst>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10" fontId="4" fillId="4" borderId="1" xfId="0" applyNumberFormat="1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165" fontId="0" fillId="0" borderId="0" xfId="0" applyNumberFormat="1"/>
    <xf numFmtId="1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1" fontId="0" fillId="0" borderId="0" xfId="0" applyNumberFormat="1"/>
    <xf numFmtId="1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1" fontId="4" fillId="3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/>
    <xf numFmtId="1" fontId="4" fillId="5" borderId="1" xfId="0" applyNumberFormat="1" applyFont="1" applyFill="1" applyBorder="1" applyAlignment="1">
      <alignment wrapText="1"/>
    </xf>
    <xf numFmtId="1" fontId="4" fillId="5" borderId="1" xfId="0" applyNumberFormat="1" applyFont="1" applyFill="1" applyBorder="1"/>
    <xf numFmtId="1" fontId="4" fillId="6" borderId="1" xfId="0" applyNumberFormat="1" applyFont="1" applyFill="1" applyBorder="1" applyAlignment="1">
      <alignment wrapText="1"/>
    </xf>
    <xf numFmtId="1" fontId="4" fillId="6" borderId="1" xfId="0" applyNumberFormat="1" applyFont="1" applyFill="1" applyBorder="1"/>
    <xf numFmtId="1" fontId="4" fillId="7" borderId="1" xfId="0" applyNumberFormat="1" applyFont="1" applyFill="1" applyBorder="1" applyAlignment="1">
      <alignment wrapText="1"/>
    </xf>
    <xf numFmtId="1" fontId="4" fillId="7" borderId="1" xfId="0" applyNumberFormat="1" applyFont="1" applyFill="1" applyBorder="1"/>
    <xf numFmtId="1" fontId="4" fillId="8" borderId="1" xfId="0" applyNumberFormat="1" applyFont="1" applyFill="1" applyBorder="1" applyAlignment="1">
      <alignment wrapText="1"/>
    </xf>
    <xf numFmtId="1" fontId="4" fillId="8" borderId="1" xfId="0" applyNumberFormat="1" applyFont="1" applyFill="1" applyBorder="1"/>
    <xf numFmtId="1" fontId="4" fillId="9" borderId="1" xfId="0" applyNumberFormat="1" applyFont="1" applyFill="1" applyBorder="1" applyAlignment="1">
      <alignment wrapText="1"/>
    </xf>
    <xf numFmtId="1" fontId="4" fillId="9" borderId="1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right"/>
    </xf>
    <xf numFmtId="1" fontId="3" fillId="6" borderId="1" xfId="0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center" wrapText="1"/>
    </xf>
    <xf numFmtId="10" fontId="3" fillId="6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right"/>
    </xf>
    <xf numFmtId="10" fontId="3" fillId="5" borderId="1" xfId="0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right"/>
    </xf>
    <xf numFmtId="1" fontId="3" fillId="8" borderId="1" xfId="0" applyNumberFormat="1" applyFont="1" applyFill="1" applyBorder="1" applyAlignment="1">
      <alignment horizontal="right"/>
    </xf>
    <xf numFmtId="10" fontId="3" fillId="8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/>
    <xf numFmtId="1" fontId="3" fillId="0" borderId="5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Fill="1" applyBorder="1" applyAlignment="1">
      <alignment wrapText="1"/>
    </xf>
    <xf numFmtId="10" fontId="0" fillId="0" borderId="10" xfId="0" applyNumberForma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" fontId="0" fillId="0" borderId="11" xfId="0" applyNumberFormat="1" applyBorder="1"/>
    <xf numFmtId="1" fontId="0" fillId="0" borderId="2" xfId="0" applyNumberFormat="1" applyBorder="1"/>
    <xf numFmtId="1" fontId="0" fillId="0" borderId="12" xfId="0" applyNumberFormat="1" applyBorder="1"/>
    <xf numFmtId="0" fontId="0" fillId="2" borderId="0" xfId="0" applyFill="1" applyBorder="1"/>
    <xf numFmtId="1" fontId="0" fillId="2" borderId="2" xfId="0" applyNumberFormat="1" applyFill="1" applyBorder="1"/>
    <xf numFmtId="0" fontId="7" fillId="0" borderId="10" xfId="0" applyFont="1" applyBorder="1" applyAlignment="1"/>
    <xf numFmtId="0" fontId="7" fillId="0" borderId="12" xfId="0" applyFont="1" applyBorder="1" applyAlignment="1"/>
    <xf numFmtId="1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3" fillId="0" borderId="1" xfId="0" applyFont="1" applyFill="1" applyBorder="1"/>
    <xf numFmtId="10" fontId="5" fillId="0" borderId="0" xfId="0" applyNumberFormat="1" applyFont="1" applyAlignment="1"/>
    <xf numFmtId="10" fontId="0" fillId="0" borderId="0" xfId="0" applyNumberFormat="1" applyAlignment="1"/>
    <xf numFmtId="10" fontId="5" fillId="10" borderId="0" xfId="0" applyNumberFormat="1" applyFont="1" applyFill="1" applyBorder="1" applyAlignment="1"/>
    <xf numFmtId="10" fontId="0" fillId="10" borderId="0" xfId="0" applyNumberFormat="1" applyFill="1" applyBorder="1" applyAlignment="1"/>
    <xf numFmtId="0" fontId="1" fillId="11" borderId="0" xfId="0" applyFont="1" applyFill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0" fontId="10" fillId="11" borderId="13" xfId="0" applyNumberFormat="1" applyFont="1" applyFill="1" applyBorder="1" applyAlignment="1">
      <alignment horizontal="center"/>
    </xf>
    <xf numFmtId="10" fontId="10" fillId="11" borderId="14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240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'Riddor Accidents by Causation'!$A$2:$A$3</c:f>
          <c:strCache>
            <c:ptCount val="2"/>
            <c:pt idx="0">
              <c:v>Causation Factor </c:v>
            </c:pt>
          </c:strCache>
        </c:strRef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628171478565"/>
                  <c:y val="0.167312422735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864534120734908"/>
                  <c:y val="-0.1755538445231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6396325459318"/>
                  <c:y val="-0.06340317750429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6146981627297"/>
                  <c:y val="0.0396377981210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941862423447069"/>
                  <c:y val="0.157572261065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'Riddor Accidents by Causation'!$A$4:$A$10</c:f>
              <c:strCache>
                <c:ptCount val="7"/>
                <c:pt idx="0">
                  <c:v>Impact</c:v>
                </c:pt>
                <c:pt idx="1">
                  <c:v>Slip/ Trip/ Fall</c:v>
                </c:pt>
                <c:pt idx="2">
                  <c:v>Falls from Height</c:v>
                </c:pt>
                <c:pt idx="3">
                  <c:v>Vehicle/ Plant</c:v>
                </c:pt>
                <c:pt idx="4">
                  <c:v>Manual Handling</c:v>
                </c:pt>
                <c:pt idx="5">
                  <c:v>Needlestick/ Cuts </c:v>
                </c:pt>
                <c:pt idx="6">
                  <c:v>Misc</c:v>
                </c:pt>
              </c:strCache>
            </c:strRef>
          </c:cat>
          <c:val>
            <c:numRef>
              <c:f>'Riddor Accidents by Causation'!$AA$4:$AA$10</c:f>
              <c:numCache>
                <c:formatCode>0.00%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Non-RIDDOR Incidence rate per 100,000, AD &amp; Composting industry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'Non-rid Accidents  by Activity '!$C$15:$C$31</c:f>
              <c:strCache>
                <c:ptCount val="17"/>
                <c:pt idx="0">
                  <c:v>Q2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 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  <c:pt idx="10">
                  <c:v>Q4 2014</c:v>
                </c:pt>
                <c:pt idx="11">
                  <c:v>Q1 2015 </c:v>
                </c:pt>
                <c:pt idx="12">
                  <c:v>Q2 2015 </c:v>
                </c:pt>
                <c:pt idx="13">
                  <c:v>Q3 2015</c:v>
                </c:pt>
                <c:pt idx="14">
                  <c:v>Q4 2015</c:v>
                </c:pt>
                <c:pt idx="15">
                  <c:v>Q1 2016</c:v>
                </c:pt>
                <c:pt idx="16">
                  <c:v>Q2 2016</c:v>
                </c:pt>
              </c:strCache>
            </c:strRef>
          </c:cat>
          <c:val>
            <c:numRef>
              <c:f>'Non-rid Accidents  by Activity '!$D$15:$D$31</c:f>
              <c:numCache>
                <c:formatCode>0</c:formatCode>
                <c:ptCount val="17"/>
                <c:pt idx="0">
                  <c:v>3667.745415318231</c:v>
                </c:pt>
                <c:pt idx="1">
                  <c:v>3236.245954692557</c:v>
                </c:pt>
                <c:pt idx="2" formatCode="0.0">
                  <c:v>2818.791946308725</c:v>
                </c:pt>
                <c:pt idx="3">
                  <c:v>1760.0</c:v>
                </c:pt>
                <c:pt idx="4">
                  <c:v>2106.969205834684</c:v>
                </c:pt>
                <c:pt idx="5">
                  <c:v>4292.527821939586</c:v>
                </c:pt>
                <c:pt idx="6">
                  <c:v>3791.982665222102</c:v>
                </c:pt>
                <c:pt idx="7">
                  <c:v>821.7220435869953</c:v>
                </c:pt>
                <c:pt idx="8">
                  <c:v>2424.242424242424</c:v>
                </c:pt>
                <c:pt idx="9">
                  <c:v>7092.198581560283</c:v>
                </c:pt>
                <c:pt idx="10">
                  <c:v>12180.45112781955</c:v>
                </c:pt>
                <c:pt idx="11">
                  <c:v>8443.708609271523</c:v>
                </c:pt>
                <c:pt idx="12">
                  <c:v>8730.15873015873</c:v>
                </c:pt>
                <c:pt idx="13">
                  <c:v>7703.281027104136</c:v>
                </c:pt>
                <c:pt idx="14">
                  <c:v>2968.036529680365</c:v>
                </c:pt>
                <c:pt idx="15">
                  <c:v>3451.776649746193</c:v>
                </c:pt>
                <c:pt idx="16">
                  <c:v>3451.776649746193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7045632"/>
        <c:axId val="-2017042800"/>
      </c:lineChart>
      <c:catAx>
        <c:axId val="-2017045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17042800"/>
        <c:crosses val="autoZero"/>
        <c:auto val="1"/>
        <c:lblAlgn val="ctr"/>
        <c:lblOffset val="100"/>
        <c:noMultiLvlLbl val="0"/>
      </c:catAx>
      <c:valAx>
        <c:axId val="-201704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Incidence rate per 100,000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170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'Riddor Accidents by Causation'!$A$2:$A$3</c:f>
          <c:strCache>
            <c:ptCount val="2"/>
            <c:pt idx="0">
              <c:v>Causation Factor 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'Riddor Accidents by Causation'!$A$4</c:f>
              <c:strCache>
                <c:ptCount val="1"/>
                <c:pt idx="0">
                  <c:v>Impact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Causation'!$H$4,'Riddor Accidents by Causation'!$N$4,'Riddor Accidents by Causation'!$T$4,'Riddor Accidents by Causation'!$Z$4)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'Riddor Accidents by Causation'!$A$5</c:f>
              <c:strCache>
                <c:ptCount val="1"/>
                <c:pt idx="0">
                  <c:v>Slip/ Trip/ Fall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Causation'!$H$5,'Riddor Accidents by Causation'!$N$5,'Riddor Accidents by Causation'!$T$5,'Riddor Accidents by Causation'!$Z$5)</c:f>
              <c:numCache>
                <c:formatCode>General</c:formatCode>
                <c:ptCount val="4"/>
                <c:pt idx="0">
                  <c:v>2.0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'Riddor Accidents by Causation'!$A$6</c:f>
              <c:strCache>
                <c:ptCount val="1"/>
                <c:pt idx="0">
                  <c:v>Falls from Height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Causation'!$H$6,'Riddor Accidents by Causation'!$N$6,'Riddor Accidents by Causation'!$T$6,'Riddor Accidents by Causation'!$Z$6)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'Riddor Accidents by Causation'!$A$7</c:f>
              <c:strCache>
                <c:ptCount val="1"/>
                <c:pt idx="0">
                  <c:v>Vehicle/ Plant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Causation'!$H$7,'Riddor Accidents by Causation'!$N$7,'Riddor Accidents by Causation'!$T$7,'Riddor Accidents by Causation'!$Z$7)</c:f>
              <c:numCache>
                <c:formatCode>General</c:formatCode>
                <c:ptCount val="4"/>
                <c:pt idx="0">
                  <c:v>3.0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'Riddor Accidents by Causation'!$A$8</c:f>
              <c:strCache>
                <c:ptCount val="1"/>
                <c:pt idx="0">
                  <c:v>Manual Handling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Causation'!$H$8,'Riddor Accidents by Causation'!$N$8,'Riddor Accidents by Causation'!$T$8,'Riddor Accidents by Causation'!$Z$8)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'Riddor Accidents by Causation'!$A$9</c:f>
              <c:strCache>
                <c:ptCount val="1"/>
                <c:pt idx="0">
                  <c:v>Needlestick/ Cuts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Causation'!$H$9,'Riddor Accidents by Causation'!$N$9,'Riddor Accidents by Causation'!$T$9,'Riddor Accidents by Causation'!$Z$9)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'Riddor Accidents by Causation'!$A$10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('Riddor Accidents by Causation'!$H$2,'Riddor Accidents by Causation'!$N$2,'Riddor Accidents by Causation'!$T$2,'Riddor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('Riddor Accidents by Causation'!$H$10,'Riddor Accidents by Causation'!$N$10,'Riddor Accidents by Causation'!$T$10,'Riddor Accidents by Causation'!$Z$10)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-2008842064"/>
        <c:axId val="-2017438416"/>
      </c:barChart>
      <c:catAx>
        <c:axId val="-20088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17438416"/>
        <c:crosses val="autoZero"/>
        <c:auto val="1"/>
        <c:lblAlgn val="ctr"/>
        <c:lblOffset val="100"/>
        <c:noMultiLvlLbl val="0"/>
      </c:catAx>
      <c:valAx>
        <c:axId val="-2017438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0884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RIDDOR</a:t>
            </a:r>
            <a:r>
              <a:rPr lang="en-GB" baseline="0"/>
              <a:t> </a:t>
            </a:r>
            <a:r>
              <a:rPr lang="en-GB"/>
              <a:t>Incidence rate per 100,000,</a:t>
            </a:r>
            <a:r>
              <a:rPr lang="en-GB" baseline="0"/>
              <a:t> AD &amp; Composting industry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'Riddor Accidents by Causation'!$C$18:$C$35</c:f>
              <c:strCache>
                <c:ptCount val="18"/>
                <c:pt idx="0">
                  <c:v>Q1 2012</c:v>
                </c:pt>
                <c:pt idx="1">
                  <c:v>Q2 2012</c:v>
                </c:pt>
                <c:pt idx="2">
                  <c:v>Q3 2012</c:v>
                </c:pt>
                <c:pt idx="3">
                  <c:v>Q4 2012</c:v>
                </c:pt>
                <c:pt idx="4">
                  <c:v>Q1 2013</c:v>
                </c:pt>
                <c:pt idx="5">
                  <c:v>Q2 2013 </c:v>
                </c:pt>
                <c:pt idx="6">
                  <c:v>Q3 2013</c:v>
                </c:pt>
                <c:pt idx="7">
                  <c:v>Q4 2013</c:v>
                </c:pt>
                <c:pt idx="8">
                  <c:v>Q1 2014</c:v>
                </c:pt>
                <c:pt idx="9">
                  <c:v>Q2 2014</c:v>
                </c:pt>
                <c:pt idx="10">
                  <c:v>Q3 2014</c:v>
                </c:pt>
                <c:pt idx="11">
                  <c:v>Q4 2014</c:v>
                </c:pt>
                <c:pt idx="12">
                  <c:v>Q1 2015 </c:v>
                </c:pt>
                <c:pt idx="13">
                  <c:v>Q2 2015 </c:v>
                </c:pt>
                <c:pt idx="14">
                  <c:v>Q3 2015</c:v>
                </c:pt>
                <c:pt idx="15">
                  <c:v>Q4 2015</c:v>
                </c:pt>
                <c:pt idx="16">
                  <c:v>Q1 2016</c:v>
                </c:pt>
                <c:pt idx="17">
                  <c:v>Q2 2016</c:v>
                </c:pt>
              </c:strCache>
            </c:strRef>
          </c:cat>
          <c:val>
            <c:numRef>
              <c:f>'Riddor Accidents by Causation'!$D$18:$D$35</c:f>
              <c:numCache>
                <c:formatCode>0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431.4994606256742</c:v>
                </c:pt>
                <c:pt idx="3">
                  <c:v>134.2281879194631</c:v>
                </c:pt>
                <c:pt idx="4">
                  <c:v>160.0</c:v>
                </c:pt>
                <c:pt idx="5">
                  <c:v>324.1491085899513</c:v>
                </c:pt>
                <c:pt idx="6">
                  <c:v>0.0</c:v>
                </c:pt>
                <c:pt idx="7">
                  <c:v>108.3423618634886</c:v>
                </c:pt>
                <c:pt idx="8">
                  <c:v>35.72704537334762</c:v>
                </c:pt>
                <c:pt idx="9">
                  <c:v>303.030303030303</c:v>
                </c:pt>
                <c:pt idx="10">
                  <c:v>141.8439716312057</c:v>
                </c:pt>
                <c:pt idx="11">
                  <c:v>0.0</c:v>
                </c:pt>
                <c:pt idx="12">
                  <c:v>165.5629139072848</c:v>
                </c:pt>
                <c:pt idx="13">
                  <c:v>198.4126984126984</c:v>
                </c:pt>
                <c:pt idx="14">
                  <c:v>285.3067047075606</c:v>
                </c:pt>
                <c:pt idx="15">
                  <c:v>114.1552511415525</c:v>
                </c:pt>
                <c:pt idx="16">
                  <c:v>101.5228426395939</c:v>
                </c:pt>
                <c:pt idx="17">
                  <c:v>101.5228426395939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6655104"/>
        <c:axId val="-2050489904"/>
      </c:lineChart>
      <c:catAx>
        <c:axId val="-2046655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50489904"/>
        <c:crosses val="autoZero"/>
        <c:auto val="1"/>
        <c:lblAlgn val="ctr"/>
        <c:lblOffset val="100"/>
        <c:noMultiLvlLbl val="0"/>
      </c:catAx>
      <c:valAx>
        <c:axId val="-205048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Incidence rate per 100,000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665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'Riddor Accidents by Causation'!$C$51</c:f>
          <c:strCache>
            <c:ptCount val="1"/>
            <c:pt idx="0">
              <c:v>Average RIDDOR incidence rate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'Riddor Accidents by Causation'!$C$52:$C$54</c:f>
              <c:strCache>
                <c:ptCount val="3"/>
                <c:pt idx="0">
                  <c:v>AD &amp; Composting</c:v>
                </c:pt>
                <c:pt idx="1">
                  <c:v>Agriculture, forestry and fishing sector </c:v>
                </c:pt>
                <c:pt idx="2">
                  <c:v>All industry </c:v>
                </c:pt>
              </c:strCache>
            </c:strRef>
          </c:cat>
          <c:val>
            <c:numRef>
              <c:f>'Riddor Accidents by Causation'!$D$52:$D$54</c:f>
              <c:numCache>
                <c:formatCode>General</c:formatCode>
                <c:ptCount val="3"/>
                <c:pt idx="0" formatCode="0">
                  <c:v>186.0931208915513</c:v>
                </c:pt>
                <c:pt idx="1">
                  <c:v>3690.0</c:v>
                </c:pt>
                <c:pt idx="2">
                  <c:v>3080.0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9907232"/>
        <c:axId val="-2050745200"/>
      </c:barChart>
      <c:catAx>
        <c:axId val="-20099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50745200"/>
        <c:crosses val="autoZero"/>
        <c:auto val="1"/>
        <c:lblAlgn val="ctr"/>
        <c:lblOffset val="100"/>
        <c:noMultiLvlLbl val="0"/>
      </c:catAx>
      <c:valAx>
        <c:axId val="-2050745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099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'Non-Ridd Accidents by Causation'!$A$2:$A$3</c:f>
          <c:strCache>
            <c:ptCount val="2"/>
            <c:pt idx="0">
              <c:v>Causation Factor </c:v>
            </c:pt>
          </c:strCache>
        </c:strRef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628171478565"/>
                  <c:y val="0.167312422735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864534120734908"/>
                  <c:y val="-0.1755538445231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6396325459318"/>
                  <c:y val="-0.06340317750429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6146981627297"/>
                  <c:y val="0.0396377981210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941862423447069"/>
                  <c:y val="0.157572261065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'Non-Ridd Accidents by Causation'!$A$4:$A$10</c:f>
              <c:strCache>
                <c:ptCount val="7"/>
                <c:pt idx="0">
                  <c:v>Impact</c:v>
                </c:pt>
                <c:pt idx="1">
                  <c:v>Slip/ Trip/ Fall</c:v>
                </c:pt>
                <c:pt idx="2">
                  <c:v>Falls from Height</c:v>
                </c:pt>
                <c:pt idx="3">
                  <c:v>Vehicle/ Plant</c:v>
                </c:pt>
                <c:pt idx="4">
                  <c:v>Manual Handling</c:v>
                </c:pt>
                <c:pt idx="5">
                  <c:v>Needlestick/ Cuts </c:v>
                </c:pt>
                <c:pt idx="6">
                  <c:v>Misc</c:v>
                </c:pt>
              </c:strCache>
            </c:strRef>
          </c:cat>
          <c:val>
            <c:numRef>
              <c:f>'Non-Ridd Accidents by Causation'!$AA$4:$AA$10</c:f>
              <c:numCache>
                <c:formatCode>0.00%</c:formatCode>
                <c:ptCount val="7"/>
                <c:pt idx="0">
                  <c:v>0.201117318435754</c:v>
                </c:pt>
                <c:pt idx="1">
                  <c:v>0.206703910614525</c:v>
                </c:pt>
                <c:pt idx="2">
                  <c:v>0.0111731843575419</c:v>
                </c:pt>
                <c:pt idx="3">
                  <c:v>0.23463687150838</c:v>
                </c:pt>
                <c:pt idx="4">
                  <c:v>0.0670391061452514</c:v>
                </c:pt>
                <c:pt idx="5">
                  <c:v>0.11731843575419</c:v>
                </c:pt>
                <c:pt idx="6">
                  <c:v>0.162011173184358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'Non-Ridd Accidents by Causation'!$A$2:$A$3</c:f>
          <c:strCache>
            <c:ptCount val="2"/>
            <c:pt idx="0">
              <c:v>Causation Factor 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'Non-Ridd Accidents by Causation'!$A$4</c:f>
              <c:strCache>
                <c:ptCount val="1"/>
                <c:pt idx="0">
                  <c:v>Impact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Causation'!$H$4,'Non-Ridd Accidents by Causation'!$N$4,'Non-Ridd Accidents by Causation'!$T$4,'Non-Ridd Accidents by Causation'!$Z$4)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28.0</c:v>
                </c:pt>
                <c:pt idx="3">
                  <c:v>36.0</c:v>
                </c:pt>
              </c:numCache>
            </c:numRef>
          </c:val>
        </c:ser>
        <c:ser>
          <c:idx val="1"/>
          <c:order val="1"/>
          <c:tx>
            <c:strRef>
              <c:f>'Non-Ridd Accidents by Causation'!$A$5</c:f>
              <c:strCache>
                <c:ptCount val="1"/>
                <c:pt idx="0">
                  <c:v>Slip/ Trip/ Fall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Causation'!$H$5,'Non-Ridd Accidents by Causation'!$N$5,'Non-Ridd Accidents by Causation'!$T$5,'Non-Ridd Accidents by Causation'!$Z$5)</c:f>
              <c:numCache>
                <c:formatCode>General</c:formatCode>
                <c:ptCount val="4"/>
                <c:pt idx="0">
                  <c:v>12.0</c:v>
                </c:pt>
                <c:pt idx="1">
                  <c:v>21.0</c:v>
                </c:pt>
                <c:pt idx="2">
                  <c:v>46.0</c:v>
                </c:pt>
                <c:pt idx="3">
                  <c:v>37.0</c:v>
                </c:pt>
              </c:numCache>
            </c:numRef>
          </c:val>
        </c:ser>
        <c:ser>
          <c:idx val="2"/>
          <c:order val="2"/>
          <c:tx>
            <c:strRef>
              <c:f>'Non-Ridd Accidents by Causation'!$A$6</c:f>
              <c:strCache>
                <c:ptCount val="1"/>
                <c:pt idx="0">
                  <c:v>Falls from Height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Causation'!$H$6,'Non-Ridd Accidents by Causation'!$N$6,'Non-Ridd Accidents by Causation'!$T$6,'Non-Ridd Accidents by Causation'!$Z$6)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2.0</c:v>
                </c:pt>
              </c:numCache>
            </c:numRef>
          </c:val>
        </c:ser>
        <c:ser>
          <c:idx val="3"/>
          <c:order val="3"/>
          <c:tx>
            <c:strRef>
              <c:f>'Non-Ridd Accidents by Causation'!$A$7</c:f>
              <c:strCache>
                <c:ptCount val="1"/>
                <c:pt idx="0">
                  <c:v>Vehicle/ Plant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Causation'!$H$7,'Non-Ridd Accidents by Causation'!$N$7,'Non-Ridd Accidents by Causation'!$T$7,'Non-Ridd Accidents by Causation'!$Z$7)</c:f>
              <c:numCache>
                <c:formatCode>General</c:formatCode>
                <c:ptCount val="4"/>
                <c:pt idx="0">
                  <c:v>9.0</c:v>
                </c:pt>
                <c:pt idx="1">
                  <c:v>29.0</c:v>
                </c:pt>
                <c:pt idx="2">
                  <c:v>70.0</c:v>
                </c:pt>
                <c:pt idx="3">
                  <c:v>42.0</c:v>
                </c:pt>
              </c:numCache>
            </c:numRef>
          </c:val>
        </c:ser>
        <c:ser>
          <c:idx val="4"/>
          <c:order val="4"/>
          <c:tx>
            <c:strRef>
              <c:f>'Non-Ridd Accidents by Causation'!$A$8</c:f>
              <c:strCache>
                <c:ptCount val="1"/>
                <c:pt idx="0">
                  <c:v>Manual Handling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Causation'!$H$8,'Non-Ridd Accidents by Causation'!$N$8,'Non-Ridd Accidents by Causation'!$T$8,'Non-Ridd Accidents by Causation'!$Z$8)</c:f>
              <c:numCache>
                <c:formatCode>General</c:formatCode>
                <c:ptCount val="4"/>
                <c:pt idx="0">
                  <c:v>18.0</c:v>
                </c:pt>
                <c:pt idx="1">
                  <c:v>13.0</c:v>
                </c:pt>
                <c:pt idx="2">
                  <c:v>7.0</c:v>
                </c:pt>
                <c:pt idx="3">
                  <c:v>12.0</c:v>
                </c:pt>
              </c:numCache>
            </c:numRef>
          </c:val>
        </c:ser>
        <c:ser>
          <c:idx val="5"/>
          <c:order val="5"/>
          <c:tx>
            <c:strRef>
              <c:f>'Non-Ridd Accidents by Causation'!$A$9</c:f>
              <c:strCache>
                <c:ptCount val="1"/>
                <c:pt idx="0">
                  <c:v>Needlestick/ Cuts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Causation'!$H$9,'Non-Ridd Accidents by Causation'!$N$9,'Non-Ridd Accidents by Causation'!$T$9,'Non-Ridd Accidents by Causation'!$Z$9)</c:f>
              <c:numCache>
                <c:formatCode>General</c:formatCode>
                <c:ptCount val="4"/>
                <c:pt idx="0">
                  <c:v>16.0</c:v>
                </c:pt>
                <c:pt idx="1">
                  <c:v>14.0</c:v>
                </c:pt>
                <c:pt idx="2">
                  <c:v>9.0</c:v>
                </c:pt>
                <c:pt idx="3">
                  <c:v>21.0</c:v>
                </c:pt>
              </c:numCache>
            </c:numRef>
          </c:val>
        </c:ser>
        <c:ser>
          <c:idx val="6"/>
          <c:order val="6"/>
          <c:tx>
            <c:strRef>
              <c:f>'Non-Ridd Accidents by Causation'!$A$10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('Non-Ridd Accidents by Causation'!$H$2,'Non-Ridd Accidents by Causation'!$N$2,'Non-Ridd Accidents by Causation'!$T$2,'Non-Ridd Accidents by Causation'!$Y$2)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('Non-Ridd Accidents by Causation'!$H$10,'Non-Ridd Accidents by Causation'!$N$10,'Non-Ridd Accidents by Causation'!$T$10,'Non-Ridd Accidents by Causation'!$Z$10)</c:f>
              <c:numCache>
                <c:formatCode>General</c:formatCode>
                <c:ptCount val="4"/>
                <c:pt idx="0">
                  <c:v>13.0</c:v>
                </c:pt>
                <c:pt idx="1">
                  <c:v>16.0</c:v>
                </c:pt>
                <c:pt idx="2">
                  <c:v>9.0</c:v>
                </c:pt>
                <c:pt idx="3">
                  <c:v>29.0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-2017171824"/>
        <c:axId val="-2017163872"/>
      </c:barChart>
      <c:catAx>
        <c:axId val="-20171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17163872"/>
        <c:crosses val="autoZero"/>
        <c:auto val="1"/>
        <c:lblAlgn val="ctr"/>
        <c:lblOffset val="100"/>
        <c:noMultiLvlLbl val="0"/>
      </c:catAx>
      <c:valAx>
        <c:axId val="-2017163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1717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Non-RIDDOR</a:t>
            </a:r>
            <a:r>
              <a:rPr lang="en-GB" baseline="0"/>
              <a:t> </a:t>
            </a:r>
            <a:r>
              <a:rPr lang="en-GB"/>
              <a:t>Incidence rate per 100,000,</a:t>
            </a:r>
            <a:r>
              <a:rPr lang="en-GB" baseline="0"/>
              <a:t> AD &amp; Composting industry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'Non-Ridd Accidents by Causation'!$C$18:$C$35</c:f>
              <c:strCache>
                <c:ptCount val="18"/>
                <c:pt idx="0">
                  <c:v>Q1 2012</c:v>
                </c:pt>
                <c:pt idx="1">
                  <c:v>Q2 2012</c:v>
                </c:pt>
                <c:pt idx="2">
                  <c:v>Q3 2012</c:v>
                </c:pt>
                <c:pt idx="3">
                  <c:v>Q4 2012</c:v>
                </c:pt>
                <c:pt idx="4">
                  <c:v>Q1 2013</c:v>
                </c:pt>
                <c:pt idx="5">
                  <c:v>Q2 2013 </c:v>
                </c:pt>
                <c:pt idx="6">
                  <c:v>Q3 2013</c:v>
                </c:pt>
                <c:pt idx="7">
                  <c:v>Q4 2013</c:v>
                </c:pt>
                <c:pt idx="8">
                  <c:v>Q1 2014</c:v>
                </c:pt>
                <c:pt idx="9">
                  <c:v>Q2 2014</c:v>
                </c:pt>
                <c:pt idx="10">
                  <c:v>Q3 2014</c:v>
                </c:pt>
                <c:pt idx="11">
                  <c:v>Q4 2014</c:v>
                </c:pt>
                <c:pt idx="12">
                  <c:v>Q1 2015 </c:v>
                </c:pt>
                <c:pt idx="13">
                  <c:v>Q2 2015 </c:v>
                </c:pt>
                <c:pt idx="14">
                  <c:v>Q3 2015</c:v>
                </c:pt>
                <c:pt idx="15">
                  <c:v>Q4 2015</c:v>
                </c:pt>
                <c:pt idx="16">
                  <c:v>Q1 2016</c:v>
                </c:pt>
                <c:pt idx="17">
                  <c:v>Q2 2016</c:v>
                </c:pt>
              </c:strCache>
            </c:strRef>
          </c:cat>
          <c:val>
            <c:numRef>
              <c:f>'Non-Ridd Accidents by Causation'!$D$18:$D$35</c:f>
              <c:numCache>
                <c:formatCode>0</c:formatCode>
                <c:ptCount val="18"/>
                <c:pt idx="0">
                  <c:v>1973.684210526316</c:v>
                </c:pt>
                <c:pt idx="1">
                  <c:v>3344.120819848975</c:v>
                </c:pt>
                <c:pt idx="2">
                  <c:v>2588.996763754045</c:v>
                </c:pt>
                <c:pt idx="3">
                  <c:v>2550.335570469799</c:v>
                </c:pt>
                <c:pt idx="4">
                  <c:v>1280.0</c:v>
                </c:pt>
                <c:pt idx="5">
                  <c:v>5024.311183144246</c:v>
                </c:pt>
                <c:pt idx="6">
                  <c:v>4292.527821939586</c:v>
                </c:pt>
                <c:pt idx="7">
                  <c:v>3791.982665222102</c:v>
                </c:pt>
                <c:pt idx="8">
                  <c:v>857.449088960343</c:v>
                </c:pt>
                <c:pt idx="9">
                  <c:v>2424.242424242424</c:v>
                </c:pt>
                <c:pt idx="10">
                  <c:v>7517.7304964539</c:v>
                </c:pt>
                <c:pt idx="11">
                  <c:v>12180.45112781955</c:v>
                </c:pt>
                <c:pt idx="12">
                  <c:v>8774.834437086092</c:v>
                </c:pt>
                <c:pt idx="13">
                  <c:v>8730.15873015873</c:v>
                </c:pt>
                <c:pt idx="14">
                  <c:v>7845.934379457916</c:v>
                </c:pt>
                <c:pt idx="15">
                  <c:v>3082.191780821918</c:v>
                </c:pt>
                <c:pt idx="16">
                  <c:v>101.5228426395939</c:v>
                </c:pt>
                <c:pt idx="17">
                  <c:v>101.5228426395939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2594848"/>
        <c:axId val="-2110702864"/>
      </c:lineChart>
      <c:catAx>
        <c:axId val="-2052594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10702864"/>
        <c:crosses val="autoZero"/>
        <c:auto val="1"/>
        <c:lblAlgn val="ctr"/>
        <c:lblOffset val="100"/>
        <c:noMultiLvlLbl val="0"/>
      </c:catAx>
      <c:valAx>
        <c:axId val="-211070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Incidence rate per 100,000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5259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'Non-rid Accidents  by Activity '!$A$3</c:f>
              <c:strCache>
                <c:ptCount val="1"/>
                <c:pt idx="0">
                  <c:v>Office</c:v>
                </c:pt>
              </c:strCache>
            </c:strRef>
          </c:tx>
          <c:marker>
            <c:symbol val="none"/>
          </c:marker>
          <c:cat>
            <c:multiLvlStrRef>
              <c:f>('Non-rid Accidents  by Activity '!$B$1:$D$2,'Non-rid Accidents  by Activity '!$G$1:$J$2,'Non-rid Accidents  by Activity '!$M$1:$P$2,'Non-rid Accidents  by Activity '!$S$1:$V$2)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7">
                    <c:v>2014</c:v>
                  </c:pt>
                  <c:pt idx="11">
                    <c:v>2015</c:v>
                  </c:pt>
                </c:lvl>
              </c:multiLvlStrCache>
            </c:multiLvlStrRef>
          </c:cat>
          <c:val>
            <c:numRef>
              <c:f>('Non-rid Accidents  by Activity '!$B$3:$D$3,'Non-rid Accidents  by Activity '!$G$3:$J$3,'Non-rid Accidents  by Activity '!$M$3:$P$3,'Non-rid Accidents  by Activity '!$S$3:$V$3)</c:f>
              <c:numCache>
                <c:formatCode>General</c:formatCode>
                <c:ptCount val="15"/>
                <c:pt idx="0">
                  <c:v>1.0</c:v>
                </c:pt>
                <c:pt idx="1">
                  <c:v>3.0</c:v>
                </c:pt>
                <c:pt idx="2">
                  <c:v>0.0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3.0</c:v>
                </c:pt>
                <c:pt idx="10">
                  <c:v>3.0</c:v>
                </c:pt>
                <c:pt idx="11">
                  <c:v>4.0</c:v>
                </c:pt>
                <c:pt idx="12">
                  <c:v>1.0</c:v>
                </c:pt>
                <c:pt idx="13">
                  <c:v>1.0</c:v>
                </c:pt>
                <c:pt idx="14">
                  <c:v>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'Non-rid Accidents  by Activity '!$A$4</c:f>
              <c:strCache>
                <c:ptCount val="1"/>
                <c:pt idx="0">
                  <c:v>Open Windrow</c:v>
                </c:pt>
              </c:strCache>
            </c:strRef>
          </c:tx>
          <c:marker>
            <c:symbol val="none"/>
          </c:marker>
          <c:val>
            <c:numRef>
              <c:f>('Non-rid Accidents  by Activity '!$B$4:$D$4,'Non-rid Accidents  by Activity '!$G$4:$J$4,'Non-rid Accidents  by Activity '!$M$4:$P$4,'Non-rid Accidents  by Activity '!$S$4:$V$4)</c:f>
              <c:numCache>
                <c:formatCode>General</c:formatCode>
                <c:ptCount val="15"/>
                <c:pt idx="0">
                  <c:v>8.0</c:v>
                </c:pt>
                <c:pt idx="1">
                  <c:v>7.0</c:v>
                </c:pt>
                <c:pt idx="2">
                  <c:v>6.0</c:v>
                </c:pt>
                <c:pt idx="3">
                  <c:v>3.0</c:v>
                </c:pt>
                <c:pt idx="4">
                  <c:v>6.0</c:v>
                </c:pt>
                <c:pt idx="5">
                  <c:v>8.0</c:v>
                </c:pt>
                <c:pt idx="6">
                  <c:v>8.0</c:v>
                </c:pt>
                <c:pt idx="7">
                  <c:v>2.0</c:v>
                </c:pt>
                <c:pt idx="8">
                  <c:v>7.0</c:v>
                </c:pt>
                <c:pt idx="9">
                  <c:v>11.0</c:v>
                </c:pt>
                <c:pt idx="10">
                  <c:v>25.0</c:v>
                </c:pt>
                <c:pt idx="11">
                  <c:v>14.0</c:v>
                </c:pt>
                <c:pt idx="12">
                  <c:v>5.0</c:v>
                </c:pt>
                <c:pt idx="13">
                  <c:v>14.0</c:v>
                </c:pt>
                <c:pt idx="14">
                  <c:v>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'Non-rid Accidents  by Activity '!$A$5</c:f>
              <c:strCache>
                <c:ptCount val="1"/>
                <c:pt idx="0">
                  <c:v>IVC</c:v>
                </c:pt>
              </c:strCache>
            </c:strRef>
          </c:tx>
          <c:marker>
            <c:symbol val="none"/>
          </c:marker>
          <c:val>
            <c:numRef>
              <c:f>('Non-rid Accidents  by Activity '!$B$5:$D$5,'Non-rid Accidents  by Activity '!$G$5:$J$5,'Non-rid Accidents  by Activity '!$M$5:$P$5,'Non-rid Accidents  by Activity '!$S$5:$V$5)</c:f>
              <c:numCache>
                <c:formatCode>General</c:formatCode>
                <c:ptCount val="15"/>
                <c:pt idx="0">
                  <c:v>18.0</c:v>
                </c:pt>
                <c:pt idx="1">
                  <c:v>15.0</c:v>
                </c:pt>
                <c:pt idx="2">
                  <c:v>10.0</c:v>
                </c:pt>
                <c:pt idx="3">
                  <c:v>5.0</c:v>
                </c:pt>
                <c:pt idx="4">
                  <c:v>4.0</c:v>
                </c:pt>
                <c:pt idx="5">
                  <c:v>11.0</c:v>
                </c:pt>
                <c:pt idx="6">
                  <c:v>8.0</c:v>
                </c:pt>
                <c:pt idx="7">
                  <c:v>8.0</c:v>
                </c:pt>
                <c:pt idx="8">
                  <c:v>3.0</c:v>
                </c:pt>
                <c:pt idx="9">
                  <c:v>12.0</c:v>
                </c:pt>
                <c:pt idx="10">
                  <c:v>30.0</c:v>
                </c:pt>
                <c:pt idx="11">
                  <c:v>22.0</c:v>
                </c:pt>
                <c:pt idx="12">
                  <c:v>19.0</c:v>
                </c:pt>
                <c:pt idx="13">
                  <c:v>11.0</c:v>
                </c:pt>
                <c:pt idx="14">
                  <c:v>5.0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'Non-rid Accidents  by Activity '!$A$6</c:f>
              <c:strCache>
                <c:ptCount val="1"/>
                <c:pt idx="0">
                  <c:v>AD</c:v>
                </c:pt>
              </c:strCache>
            </c:strRef>
          </c:tx>
          <c:marker>
            <c:symbol val="none"/>
          </c:marker>
          <c:val>
            <c:numRef>
              <c:f>('Non-rid Accidents  by Activity '!$B$6:$D$6,'Non-rid Accidents  by Activity '!$G$6:$J$6,'Non-rid Accidents  by Activity '!$M$6:$P$6,'Non-rid Accidents  by Activity '!$S$6:$V$6)</c:f>
              <c:numCache>
                <c:formatCode>General</c:formatCode>
                <c:ptCount val="15"/>
                <c:pt idx="0">
                  <c:v>6.0</c:v>
                </c:pt>
                <c:pt idx="1">
                  <c:v>0.0</c:v>
                </c:pt>
                <c:pt idx="2">
                  <c:v>2.0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10.0</c:v>
                </c:pt>
                <c:pt idx="7">
                  <c:v>2.0</c:v>
                </c:pt>
                <c:pt idx="8">
                  <c:v>3.0</c:v>
                </c:pt>
                <c:pt idx="9">
                  <c:v>23.0</c:v>
                </c:pt>
                <c:pt idx="10">
                  <c:v>21.0</c:v>
                </c:pt>
                <c:pt idx="11">
                  <c:v>8.0</c:v>
                </c:pt>
                <c:pt idx="12">
                  <c:v>17.0</c:v>
                </c:pt>
                <c:pt idx="13">
                  <c:v>26.0</c:v>
                </c:pt>
                <c:pt idx="14">
                  <c:v>10.0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'Non-rid Accidents  by Activity '!$A$7</c:f>
              <c:strCache>
                <c:ptCount val="1"/>
                <c:pt idx="0">
                  <c:v>Visitors &amp; Contractors</c:v>
                </c:pt>
              </c:strCache>
            </c:strRef>
          </c:tx>
          <c:marker>
            <c:symbol val="none"/>
          </c:marker>
          <c:val>
            <c:numRef>
              <c:f>('Non-rid Accidents  by Activity '!$B$7:$D$7,'Non-rid Accidents  by Activity '!$G$7:$J$7,'Non-rid Accidents  by Activity '!$M$7:$P$7,'Non-rid Accidents  by Activity '!$S$7:$V$7)</c:f>
              <c:numCache>
                <c:formatCode>General</c:formatCode>
                <c:ptCount val="15"/>
                <c:pt idx="0">
                  <c:v>1.0</c:v>
                </c:pt>
                <c:pt idx="1">
                  <c:v>5.0</c:v>
                </c:pt>
                <c:pt idx="2">
                  <c:v>3.0</c:v>
                </c:pt>
                <c:pt idx="3">
                  <c:v>0.0</c:v>
                </c:pt>
                <c:pt idx="4">
                  <c:v>2.0</c:v>
                </c:pt>
                <c:pt idx="5">
                  <c:v>6.0</c:v>
                </c:pt>
                <c:pt idx="6">
                  <c:v>8.0</c:v>
                </c:pt>
                <c:pt idx="7">
                  <c:v>9.0</c:v>
                </c:pt>
                <c:pt idx="8">
                  <c:v>1.0</c:v>
                </c:pt>
                <c:pt idx="9">
                  <c:v>1.0</c:v>
                </c:pt>
                <c:pt idx="10">
                  <c:v>2.0</c:v>
                </c:pt>
                <c:pt idx="11">
                  <c:v>3.0</c:v>
                </c:pt>
                <c:pt idx="12">
                  <c:v>2.0</c:v>
                </c:pt>
                <c:pt idx="13">
                  <c:v>2.0</c:v>
                </c:pt>
                <c:pt idx="14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8621904"/>
        <c:axId val="-2018619376"/>
      </c:lineChart>
      <c:catAx>
        <c:axId val="-201862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8619376"/>
        <c:crosses val="autoZero"/>
        <c:auto val="1"/>
        <c:lblAlgn val="ctr"/>
        <c:lblOffset val="100"/>
        <c:noMultiLvlLbl val="0"/>
      </c:catAx>
      <c:valAx>
        <c:axId val="-201861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862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'Non-rid Accidents  by Activity '!$A$3</c:f>
              <c:strCache>
                <c:ptCount val="1"/>
                <c:pt idx="0">
                  <c:v>Office</c:v>
                </c:pt>
              </c:strCache>
            </c:strRef>
          </c:tx>
          <c:invertIfNegative val="0"/>
          <c:cat>
            <c:numRef>
              <c:f>('Non-rid Accidents  by Activity '!$E$1,'Non-rid Accidents  by Activity '!$K$1,'Non-rid Accidents  by Activity '!$Q$1,'Non-rid Accidents  by Activity '!$W$1)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 Accidents  by Activity '!$E$3,'Non-rid Accidents  by Activity '!$K$3,'Non-rid Accidents  by Activity '!$Q$3,'Non-rid Accidents  by Activity '!$W$3)</c:f>
              <c:numCache>
                <c:formatCode>General</c:formatCode>
                <c:ptCount val="4"/>
                <c:pt idx="0">
                  <c:v>4.0</c:v>
                </c:pt>
                <c:pt idx="1">
                  <c:v>5.0</c:v>
                </c:pt>
                <c:pt idx="2">
                  <c:v>10.0</c:v>
                </c:pt>
                <c:pt idx="3">
                  <c:v>9.0</c:v>
                </c:pt>
              </c:numCache>
            </c:numRef>
          </c:val>
        </c:ser>
        <c:ser>
          <c:idx val="1"/>
          <c:order val="1"/>
          <c:tx>
            <c:strRef>
              <c:f>'Non-rid Accidents  by Activity '!$A$4</c:f>
              <c:strCache>
                <c:ptCount val="1"/>
                <c:pt idx="0">
                  <c:v>Open Windrow</c:v>
                </c:pt>
              </c:strCache>
            </c:strRef>
          </c:tx>
          <c:invertIfNegative val="0"/>
          <c:cat>
            <c:numRef>
              <c:f>('Non-rid Accidents  by Activity '!$E$1,'Non-rid Accidents  by Activity '!$K$1,'Non-rid Accidents  by Activity '!$Q$1,'Non-rid Accidents  by Activity '!$W$1)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 Accidents  by Activity '!$E$4,'Non-rid Accidents  by Activity '!$K$4,'Non-rid Accidents  by Activity '!$Q$4,'Non-rid Accidents  by Activity '!$W$4)</c:f>
              <c:numCache>
                <c:formatCode>General</c:formatCode>
                <c:ptCount val="4"/>
                <c:pt idx="0">
                  <c:v>21.0</c:v>
                </c:pt>
                <c:pt idx="1">
                  <c:v>25.0</c:v>
                </c:pt>
                <c:pt idx="2">
                  <c:v>45.0</c:v>
                </c:pt>
                <c:pt idx="3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'Non-rid Accidents  by Activity '!$A$5</c:f>
              <c:strCache>
                <c:ptCount val="1"/>
                <c:pt idx="0">
                  <c:v>IVC</c:v>
                </c:pt>
              </c:strCache>
            </c:strRef>
          </c:tx>
          <c:invertIfNegative val="0"/>
          <c:cat>
            <c:numRef>
              <c:f>('Non-rid Accidents  by Activity '!$E$1,'Non-rid Accidents  by Activity '!$K$1,'Non-rid Accidents  by Activity '!$Q$1,'Non-rid Accidents  by Activity '!$W$1)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 Accidents  by Activity '!$E$5,'Non-rid Accidents  by Activity '!$K$5,'Non-rid Accidents  by Activity '!$Q$5,'Non-rid Accidents  by Activity '!$W$5)</c:f>
              <c:numCache>
                <c:formatCode>General</c:formatCode>
                <c:ptCount val="4"/>
                <c:pt idx="0">
                  <c:v>43.0</c:v>
                </c:pt>
                <c:pt idx="1">
                  <c:v>28.0</c:v>
                </c:pt>
                <c:pt idx="2">
                  <c:v>53.0</c:v>
                </c:pt>
                <c:pt idx="3">
                  <c:v>57.0</c:v>
                </c:pt>
              </c:numCache>
            </c:numRef>
          </c:val>
        </c:ser>
        <c:ser>
          <c:idx val="3"/>
          <c:order val="3"/>
          <c:tx>
            <c:strRef>
              <c:f>'Non-rid Accidents  by Activity '!$A$6</c:f>
              <c:strCache>
                <c:ptCount val="1"/>
                <c:pt idx="0">
                  <c:v>AD</c:v>
                </c:pt>
              </c:strCache>
            </c:strRef>
          </c:tx>
          <c:invertIfNegative val="0"/>
          <c:cat>
            <c:numRef>
              <c:f>('Non-rid Accidents  by Activity '!$E$1,'Non-rid Accidents  by Activity '!$K$1,'Non-rid Accidents  by Activity '!$Q$1,'Non-rid Accidents  by Activity '!$W$1)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 Accidents  by Activity '!$E$6,'Non-rid Accidents  by Activity '!$K$6,'Non-rid Accidents  by Activity '!$Q$6,'Non-rid Accidents  by Activity '!$W$6)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49.0</c:v>
                </c:pt>
                <c:pt idx="3">
                  <c:v>61.0</c:v>
                </c:pt>
              </c:numCache>
            </c:numRef>
          </c:val>
        </c:ser>
        <c:ser>
          <c:idx val="4"/>
          <c:order val="4"/>
          <c:tx>
            <c:strRef>
              <c:f>'Non-rid Accidents  by Activity '!$A$7</c:f>
              <c:strCache>
                <c:ptCount val="1"/>
                <c:pt idx="0">
                  <c:v>Visitors &amp; Contractors</c:v>
                </c:pt>
              </c:strCache>
            </c:strRef>
          </c:tx>
          <c:invertIfNegative val="0"/>
          <c:cat>
            <c:numRef>
              <c:f>('Non-rid Accidents  by Activity '!$E$1,'Non-rid Accidents  by Activity '!$K$1,'Non-rid Accidents  by Activity '!$Q$1,'Non-rid Accidents  by Activity '!$W$1)</c:f>
              <c:numCache>
                <c:formatCode>General</c:formatCode>
                <c:ptCount val="4"/>
                <c:pt idx="0">
                  <c:v>2012.0</c:v>
                </c:pt>
                <c:pt idx="1">
                  <c:v>2013.0</c:v>
                </c:pt>
                <c:pt idx="2">
                  <c:v>2014.0</c:v>
                </c:pt>
                <c:pt idx="3">
                  <c:v>2015.0</c:v>
                </c:pt>
              </c:numCache>
            </c:numRef>
          </c:cat>
          <c:val>
            <c:numRef>
              <c:f>('Non-rid Accidents  by Activity '!$E$7,'Non-rid Accidents  by Activity '!$K$7,'Non-rid Accidents  by Activity '!$Q$7,'Non-rid Accidents  by Activity '!$W$7)</c:f>
              <c:numCache>
                <c:formatCode>General</c:formatCode>
                <c:ptCount val="4"/>
                <c:pt idx="0">
                  <c:v>9.0</c:v>
                </c:pt>
                <c:pt idx="1">
                  <c:v>16.0</c:v>
                </c:pt>
                <c:pt idx="2">
                  <c:v>13.0</c:v>
                </c:pt>
                <c:pt idx="3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17071824"/>
        <c:axId val="-2017069056"/>
      </c:barChart>
      <c:catAx>
        <c:axId val="-201707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17069056"/>
        <c:crosses val="autoZero"/>
        <c:auto val="1"/>
        <c:lblAlgn val="ctr"/>
        <c:lblOffset val="100"/>
        <c:noMultiLvlLbl val="0"/>
      </c:catAx>
      <c:valAx>
        <c:axId val="-20170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707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58209</xdr:colOff>
      <xdr:row>20</xdr:row>
      <xdr:rowOff>51857</xdr:rowOff>
    </xdr:from>
    <xdr:to>
      <xdr:col>38</xdr:col>
      <xdr:colOff>185208</xdr:colOff>
      <xdr:row>39</xdr:row>
      <xdr:rowOff>74083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587375</xdr:colOff>
      <xdr:row>33</xdr:row>
      <xdr:rowOff>147106</xdr:rowOff>
    </xdr:from>
    <xdr:to>
      <xdr:col>40</xdr:col>
      <xdr:colOff>179917</xdr:colOff>
      <xdr:row>56</xdr:row>
      <xdr:rowOff>10583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247649</xdr:colOff>
      <xdr:row>15</xdr:row>
      <xdr:rowOff>147636</xdr:rowOff>
    </xdr:from>
    <xdr:to>
      <xdr:col>15</xdr:col>
      <xdr:colOff>352425</xdr:colOff>
      <xdr:row>36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447675</xdr:colOff>
      <xdr:row>37</xdr:row>
      <xdr:rowOff>52386</xdr:rowOff>
    </xdr:from>
    <xdr:to>
      <xdr:col>13</xdr:col>
      <xdr:colOff>428625</xdr:colOff>
      <xdr:row>56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58209</xdr:colOff>
      <xdr:row>20</xdr:row>
      <xdr:rowOff>51857</xdr:rowOff>
    </xdr:from>
    <xdr:to>
      <xdr:col>38</xdr:col>
      <xdr:colOff>185208</xdr:colOff>
      <xdr:row>39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587375</xdr:colOff>
      <xdr:row>33</xdr:row>
      <xdr:rowOff>147106</xdr:rowOff>
    </xdr:from>
    <xdr:to>
      <xdr:col>40</xdr:col>
      <xdr:colOff>179917</xdr:colOff>
      <xdr:row>56</xdr:row>
      <xdr:rowOff>10583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247649</xdr:colOff>
      <xdr:row>15</xdr:row>
      <xdr:rowOff>147636</xdr:rowOff>
    </xdr:from>
    <xdr:to>
      <xdr:col>15</xdr:col>
      <xdr:colOff>352425</xdr:colOff>
      <xdr:row>36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43</xdr:row>
      <xdr:rowOff>105964</xdr:rowOff>
    </xdr:from>
    <xdr:to>
      <xdr:col>13</xdr:col>
      <xdr:colOff>573881</xdr:colOff>
      <xdr:row>66</xdr:row>
      <xdr:rowOff>92869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127395</xdr:colOff>
      <xdr:row>43</xdr:row>
      <xdr:rowOff>158353</xdr:rowOff>
    </xdr:from>
    <xdr:to>
      <xdr:col>23</xdr:col>
      <xdr:colOff>852485</xdr:colOff>
      <xdr:row>66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536574</xdr:colOff>
      <xdr:row>14</xdr:row>
      <xdr:rowOff>20636</xdr:rowOff>
    </xdr:from>
    <xdr:to>
      <xdr:col>15</xdr:col>
      <xdr:colOff>260349</xdr:colOff>
      <xdr:row>35</xdr:row>
      <xdr:rowOff>130174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70" zoomScaleNormal="170" zoomScalePageLayoutView="170" workbookViewId="0">
      <selection activeCell="F21" sqref="F21"/>
    </sheetView>
  </sheetViews>
  <sheetFormatPr baseColWidth="10" defaultColWidth="8.83203125" defaultRowHeight="15" x14ac:dyDescent="0.2"/>
  <cols>
    <col min="2" max="2" width="10.83203125" customWidth="1"/>
    <col min="3" max="3" width="12.5" customWidth="1"/>
  </cols>
  <sheetData>
    <row r="1" spans="1:7" x14ac:dyDescent="0.2">
      <c r="A1" s="144" t="s">
        <v>18</v>
      </c>
      <c r="B1" s="144"/>
      <c r="C1" s="144"/>
      <c r="D1" s="144"/>
      <c r="E1" s="144"/>
      <c r="F1" s="144"/>
      <c r="G1" s="144"/>
    </row>
    <row r="2" spans="1:7" ht="30" x14ac:dyDescent="0.2">
      <c r="A2" s="1" t="s">
        <v>17</v>
      </c>
      <c r="B2" s="1" t="s">
        <v>19</v>
      </c>
      <c r="C2" s="1" t="s">
        <v>20</v>
      </c>
      <c r="D2" s="1"/>
      <c r="E2" s="1"/>
    </row>
    <row r="3" spans="1:7" x14ac:dyDescent="0.2">
      <c r="A3" s="2">
        <v>40878</v>
      </c>
      <c r="B3" s="1">
        <v>14</v>
      </c>
      <c r="C3" s="1" t="s">
        <v>21</v>
      </c>
      <c r="D3" s="1"/>
      <c r="E3" s="1"/>
    </row>
    <row r="4" spans="1:7" x14ac:dyDescent="0.2">
      <c r="A4" s="2">
        <v>40969</v>
      </c>
      <c r="B4" s="1">
        <v>14</v>
      </c>
      <c r="C4" s="1">
        <v>152</v>
      </c>
      <c r="D4" s="1"/>
      <c r="E4" s="1"/>
    </row>
    <row r="5" spans="1:7" x14ac:dyDescent="0.2">
      <c r="A5" s="2">
        <v>41091</v>
      </c>
      <c r="B5" s="1">
        <v>14</v>
      </c>
      <c r="C5">
        <v>927</v>
      </c>
      <c r="D5" s="3"/>
      <c r="E5" s="1"/>
    </row>
    <row r="6" spans="1:7" x14ac:dyDescent="0.2">
      <c r="A6" s="2">
        <v>41183</v>
      </c>
      <c r="B6" s="1">
        <v>18</v>
      </c>
      <c r="C6">
        <v>927</v>
      </c>
      <c r="D6" s="3"/>
      <c r="E6" s="1"/>
    </row>
    <row r="7" spans="1:7" x14ac:dyDescent="0.2">
      <c r="A7" s="2">
        <v>41244</v>
      </c>
      <c r="B7" s="1">
        <v>17</v>
      </c>
      <c r="C7" s="5">
        <v>745</v>
      </c>
      <c r="D7" s="1"/>
      <c r="E7" s="1"/>
    </row>
    <row r="8" spans="1:7" x14ac:dyDescent="0.2">
      <c r="A8" s="2">
        <v>41365</v>
      </c>
      <c r="B8" s="1">
        <v>12</v>
      </c>
      <c r="C8" s="1">
        <v>625</v>
      </c>
      <c r="D8" s="1"/>
      <c r="E8" s="1"/>
    </row>
    <row r="9" spans="1:7" x14ac:dyDescent="0.2">
      <c r="A9" s="2">
        <v>41426</v>
      </c>
      <c r="B9" s="1">
        <v>8</v>
      </c>
      <c r="C9" s="1">
        <v>617</v>
      </c>
      <c r="D9" s="1"/>
      <c r="E9" s="1"/>
    </row>
    <row r="10" spans="1:7" x14ac:dyDescent="0.2">
      <c r="A10" s="2">
        <v>41579</v>
      </c>
      <c r="B10" s="1">
        <v>12</v>
      </c>
      <c r="C10" s="1">
        <v>629</v>
      </c>
      <c r="D10" s="1"/>
      <c r="E10" s="1"/>
    </row>
    <row r="11" spans="1:7" x14ac:dyDescent="0.2">
      <c r="A11" s="2">
        <v>41609</v>
      </c>
      <c r="B11" s="1">
        <v>12</v>
      </c>
      <c r="C11" s="1">
        <v>923</v>
      </c>
      <c r="D11" s="1"/>
      <c r="E11" s="1"/>
    </row>
    <row r="12" spans="1:7" x14ac:dyDescent="0.2">
      <c r="A12" s="2">
        <v>41730</v>
      </c>
      <c r="B12" s="1">
        <v>21</v>
      </c>
      <c r="C12" s="1">
        <v>2799</v>
      </c>
      <c r="D12" s="1"/>
      <c r="E12" s="1"/>
    </row>
    <row r="13" spans="1:7" x14ac:dyDescent="0.2">
      <c r="A13" s="2">
        <v>41791</v>
      </c>
      <c r="B13" s="1">
        <v>17</v>
      </c>
      <c r="C13" s="1">
        <v>660</v>
      </c>
      <c r="D13" s="1"/>
      <c r="E13" s="1"/>
    </row>
    <row r="14" spans="1:7" x14ac:dyDescent="0.2">
      <c r="A14" s="2">
        <v>41913</v>
      </c>
      <c r="B14" s="1">
        <v>24</v>
      </c>
      <c r="C14" s="1">
        <v>705</v>
      </c>
      <c r="D14" s="1"/>
      <c r="E14" s="1"/>
    </row>
    <row r="15" spans="1:7" x14ac:dyDescent="0.2">
      <c r="A15" s="2">
        <v>41974</v>
      </c>
      <c r="B15" s="1">
        <v>21</v>
      </c>
      <c r="C15" s="1">
        <v>665</v>
      </c>
      <c r="D15" s="1"/>
      <c r="E15" s="1"/>
    </row>
    <row r="16" spans="1:7" x14ac:dyDescent="0.2">
      <c r="A16" s="2">
        <v>42095</v>
      </c>
      <c r="B16" s="1">
        <v>19</v>
      </c>
      <c r="C16" s="1">
        <v>604</v>
      </c>
      <c r="D16" s="1"/>
      <c r="E16" s="1"/>
    </row>
    <row r="17" spans="1:6" x14ac:dyDescent="0.2">
      <c r="A17" s="2">
        <v>42156</v>
      </c>
      <c r="B17" s="1">
        <v>15</v>
      </c>
      <c r="C17" s="1">
        <v>504</v>
      </c>
      <c r="D17" s="1"/>
      <c r="E17" s="1"/>
    </row>
    <row r="18" spans="1:6" x14ac:dyDescent="0.2">
      <c r="A18" s="2">
        <v>42248</v>
      </c>
      <c r="B18" s="1">
        <v>17</v>
      </c>
      <c r="C18" s="1">
        <v>701</v>
      </c>
      <c r="D18" s="1"/>
      <c r="E18" s="1"/>
      <c r="F18" s="1"/>
    </row>
    <row r="19" spans="1:6" x14ac:dyDescent="0.2">
      <c r="A19" s="2">
        <v>42339</v>
      </c>
      <c r="B19" s="1">
        <v>14</v>
      </c>
      <c r="C19" s="1">
        <v>876</v>
      </c>
      <c r="D19" s="1"/>
      <c r="E19" s="1"/>
      <c r="F19" s="1"/>
    </row>
    <row r="20" spans="1:6" x14ac:dyDescent="0.2">
      <c r="A20" s="1" t="s">
        <v>52</v>
      </c>
      <c r="B20" s="143">
        <v>13</v>
      </c>
      <c r="C20" s="1">
        <v>985</v>
      </c>
      <c r="D20" s="1"/>
      <c r="E20" s="1"/>
      <c r="F20" s="1"/>
    </row>
    <row r="21" spans="1:6" x14ac:dyDescent="0.2">
      <c r="A21" s="1" t="s">
        <v>53</v>
      </c>
      <c r="B21" s="1">
        <v>13</v>
      </c>
      <c r="C21" s="1">
        <v>985</v>
      </c>
      <c r="D21" s="1"/>
      <c r="E21" s="1"/>
      <c r="F21" s="1"/>
    </row>
    <row r="22" spans="1:6" x14ac:dyDescent="0.2">
      <c r="A22" s="1" t="s">
        <v>54</v>
      </c>
      <c r="B22" s="1"/>
      <c r="C22" s="1"/>
      <c r="D22" s="1"/>
      <c r="E22" s="1"/>
      <c r="F22" s="1"/>
    </row>
    <row r="23" spans="1:6" x14ac:dyDescent="0.2">
      <c r="A23" s="1" t="s">
        <v>55</v>
      </c>
      <c r="B23" s="1"/>
      <c r="C23" s="1"/>
      <c r="D23" s="1"/>
      <c r="E23" s="1"/>
      <c r="F23" s="1"/>
    </row>
    <row r="24" spans="1:6" x14ac:dyDescent="0.2">
      <c r="A24" s="1" t="s">
        <v>56</v>
      </c>
      <c r="B24" s="1"/>
      <c r="C24" s="1"/>
      <c r="D24" s="1"/>
      <c r="E24" s="1"/>
    </row>
    <row r="25" spans="1:6" x14ac:dyDescent="0.2">
      <c r="A25" s="1" t="s">
        <v>57</v>
      </c>
      <c r="B25" s="1"/>
      <c r="C25" s="1"/>
      <c r="D25" s="1"/>
      <c r="E25" s="1"/>
    </row>
    <row r="26" spans="1:6" x14ac:dyDescent="0.2">
      <c r="A26" s="1" t="s">
        <v>58</v>
      </c>
      <c r="B26" s="1"/>
      <c r="C26" s="1"/>
      <c r="D26" s="1"/>
      <c r="E26" s="1"/>
    </row>
    <row r="27" spans="1:6" x14ac:dyDescent="0.2">
      <c r="A27" s="1" t="s">
        <v>59</v>
      </c>
      <c r="B27" s="1"/>
      <c r="C27" s="1"/>
      <c r="D27" s="1"/>
      <c r="E27" s="1"/>
    </row>
    <row r="28" spans="1:6" x14ac:dyDescent="0.2">
      <c r="A28" s="1" t="s">
        <v>60</v>
      </c>
      <c r="B28" s="1"/>
      <c r="C28" s="1"/>
      <c r="D28" s="1"/>
      <c r="E28" s="1"/>
    </row>
    <row r="29" spans="1:6" x14ac:dyDescent="0.2">
      <c r="A29" s="1" t="s">
        <v>61</v>
      </c>
    </row>
    <row r="30" spans="1:6" x14ac:dyDescent="0.2">
      <c r="A30" s="1" t="s">
        <v>62</v>
      </c>
    </row>
    <row r="31" spans="1:6" x14ac:dyDescent="0.2">
      <c r="A31" s="1" t="s">
        <v>63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workbookViewId="0">
      <pane xSplit="1" topLeftCell="B1" activePane="topRight" state="frozen"/>
      <selection pane="topRight" activeCell="A7" sqref="A7:XFD7"/>
    </sheetView>
  </sheetViews>
  <sheetFormatPr baseColWidth="10" defaultColWidth="8.83203125" defaultRowHeight="15" x14ac:dyDescent="0.2"/>
  <cols>
    <col min="1" max="1" width="17.5" customWidth="1"/>
    <col min="2" max="2" width="11.33203125" customWidth="1"/>
    <col min="3" max="3" width="12.5" customWidth="1"/>
    <col min="4" max="4" width="16.5" customWidth="1"/>
    <col min="5" max="8" width="9.33203125" bestFit="1" customWidth="1"/>
    <col min="9" max="9" width="12.83203125" customWidth="1"/>
    <col min="10" max="14" width="9.33203125" bestFit="1" customWidth="1"/>
    <col min="15" max="15" width="12.1640625" customWidth="1"/>
    <col min="16" max="18" width="9.33203125" bestFit="1" customWidth="1"/>
    <col min="19" max="19" width="9.5" bestFit="1" customWidth="1"/>
    <col min="20" max="20" width="9.33203125" bestFit="1" customWidth="1"/>
    <col min="21" max="21" width="11.6640625" customWidth="1"/>
    <col min="22" max="26" width="9.33203125" bestFit="1" customWidth="1"/>
    <col min="27" max="27" width="12.5" customWidth="1"/>
    <col min="28" max="32" width="9.33203125" bestFit="1" customWidth="1"/>
    <col min="33" max="33" width="12.33203125" customWidth="1"/>
    <col min="34" max="38" width="9.33203125" bestFit="1" customWidth="1"/>
    <col min="39" max="39" width="11.5" customWidth="1"/>
    <col min="40" max="44" width="9.33203125" bestFit="1" customWidth="1"/>
  </cols>
  <sheetData>
    <row r="1" spans="1:45" ht="30" customHeight="1" thickBot="1" x14ac:dyDescent="0.35">
      <c r="A1" s="140" t="s">
        <v>78</v>
      </c>
      <c r="B1" s="141"/>
      <c r="C1" s="141"/>
      <c r="D1" s="141"/>
      <c r="E1" s="148" t="s">
        <v>79</v>
      </c>
      <c r="F1" s="149"/>
      <c r="G1" s="138"/>
      <c r="H1" s="138"/>
      <c r="I1" s="138"/>
      <c r="J1" s="138"/>
      <c r="K1" s="138"/>
    </row>
    <row r="2" spans="1:45" s="7" customFormat="1" ht="23.25" customHeight="1" x14ac:dyDescent="0.3">
      <c r="A2" s="145" t="s">
        <v>8</v>
      </c>
      <c r="B2" s="40" t="s">
        <v>0</v>
      </c>
      <c r="C2" s="39"/>
      <c r="D2" s="40"/>
      <c r="E2" s="40"/>
      <c r="F2" s="40"/>
      <c r="G2" s="40"/>
      <c r="H2" s="40">
        <v>2012</v>
      </c>
      <c r="I2" s="40"/>
      <c r="J2" s="40"/>
      <c r="K2" s="40"/>
      <c r="L2" s="40"/>
      <c r="M2" s="41"/>
      <c r="N2" s="40">
        <v>2013</v>
      </c>
      <c r="O2" s="41"/>
      <c r="P2" s="41"/>
      <c r="Q2" s="41"/>
      <c r="R2" s="41"/>
      <c r="S2" s="41"/>
      <c r="T2" s="7">
        <v>2014</v>
      </c>
      <c r="U2" s="42"/>
      <c r="V2" s="42"/>
      <c r="W2" s="42"/>
      <c r="X2" s="42"/>
      <c r="Y2" s="7">
        <v>2015</v>
      </c>
      <c r="AE2" s="7">
        <v>2016</v>
      </c>
      <c r="AK2" s="7">
        <v>2017</v>
      </c>
      <c r="AQ2" s="7">
        <v>2018</v>
      </c>
    </row>
    <row r="3" spans="1:45" s="22" customFormat="1" ht="27" customHeight="1" x14ac:dyDescent="0.2">
      <c r="A3" s="144"/>
      <c r="B3" s="18" t="s">
        <v>9</v>
      </c>
      <c r="C3" s="18"/>
      <c r="D3" s="19" t="s">
        <v>10</v>
      </c>
      <c r="E3" s="19" t="s">
        <v>11</v>
      </c>
      <c r="F3" s="19" t="s">
        <v>12</v>
      </c>
      <c r="G3" s="19" t="s">
        <v>13</v>
      </c>
      <c r="H3" s="19" t="s">
        <v>43</v>
      </c>
      <c r="I3" s="19" t="s">
        <v>44</v>
      </c>
      <c r="J3" s="20" t="s">
        <v>14</v>
      </c>
      <c r="K3" s="20" t="s">
        <v>15</v>
      </c>
      <c r="L3" s="20" t="s">
        <v>16</v>
      </c>
      <c r="M3" s="20" t="s">
        <v>22</v>
      </c>
      <c r="N3" s="20" t="s">
        <v>43</v>
      </c>
      <c r="O3" s="20" t="s">
        <v>44</v>
      </c>
      <c r="P3" s="21" t="s">
        <v>32</v>
      </c>
      <c r="Q3" s="21" t="s">
        <v>35</v>
      </c>
      <c r="R3" s="21" t="s">
        <v>37</v>
      </c>
      <c r="S3" s="21" t="s">
        <v>38</v>
      </c>
      <c r="T3" s="21" t="s">
        <v>43</v>
      </c>
      <c r="U3" s="21" t="s">
        <v>44</v>
      </c>
      <c r="V3" s="69" t="s">
        <v>39</v>
      </c>
      <c r="W3" s="69" t="s">
        <v>40</v>
      </c>
      <c r="X3" s="69" t="s">
        <v>41</v>
      </c>
      <c r="Y3" s="69" t="s">
        <v>42</v>
      </c>
      <c r="Z3" s="70" t="s">
        <v>33</v>
      </c>
      <c r="AA3" s="70" t="s">
        <v>34</v>
      </c>
      <c r="AB3" s="73" t="s">
        <v>45</v>
      </c>
      <c r="AC3" s="73" t="s">
        <v>46</v>
      </c>
      <c r="AD3" s="73" t="s">
        <v>47</v>
      </c>
      <c r="AE3" s="73" t="s">
        <v>48</v>
      </c>
      <c r="AF3" s="74" t="s">
        <v>33</v>
      </c>
      <c r="AG3" s="74" t="s">
        <v>34</v>
      </c>
      <c r="AH3" s="79" t="s">
        <v>64</v>
      </c>
      <c r="AI3" s="79" t="s">
        <v>65</v>
      </c>
      <c r="AJ3" s="79" t="s">
        <v>66</v>
      </c>
      <c r="AK3" s="79" t="s">
        <v>67</v>
      </c>
      <c r="AL3" s="80" t="s">
        <v>33</v>
      </c>
      <c r="AM3" s="80" t="s">
        <v>34</v>
      </c>
      <c r="AN3" s="84" t="s">
        <v>68</v>
      </c>
      <c r="AO3" s="84" t="s">
        <v>69</v>
      </c>
      <c r="AP3" s="84" t="s">
        <v>70</v>
      </c>
      <c r="AQ3" s="84" t="s">
        <v>71</v>
      </c>
      <c r="AR3" s="85" t="s">
        <v>33</v>
      </c>
      <c r="AS3" s="85" t="s">
        <v>34</v>
      </c>
    </row>
    <row r="4" spans="1:45" s="29" customFormat="1" ht="21" x14ac:dyDescent="0.25">
      <c r="A4" s="23" t="s">
        <v>1</v>
      </c>
      <c r="B4" s="24">
        <v>1</v>
      </c>
      <c r="C4" s="24"/>
      <c r="D4" s="25"/>
      <c r="E4" s="25"/>
      <c r="F4" s="25"/>
      <c r="G4" s="25"/>
      <c r="H4" s="25">
        <f>SUM(D4:G4)</f>
        <v>0</v>
      </c>
      <c r="I4" s="32">
        <f>$H4/H$11</f>
        <v>0</v>
      </c>
      <c r="J4" s="26"/>
      <c r="K4" s="26"/>
      <c r="L4" s="26"/>
      <c r="M4" s="26"/>
      <c r="N4" s="34">
        <f>SUM(J4:M4)</f>
        <v>0</v>
      </c>
      <c r="O4" s="33">
        <f>N4/$N$11</f>
        <v>0</v>
      </c>
      <c r="P4" s="16"/>
      <c r="Q4" s="16"/>
      <c r="R4" s="16"/>
      <c r="S4" s="16"/>
      <c r="T4" s="16">
        <f>SUM(P4:S4)</f>
        <v>0</v>
      </c>
      <c r="U4" s="35">
        <f>T4/$T$11</f>
        <v>0</v>
      </c>
      <c r="V4" s="71">
        <v>1</v>
      </c>
      <c r="W4" s="71"/>
      <c r="X4" s="71"/>
      <c r="Y4" s="71"/>
      <c r="Z4" s="72">
        <f>SUM(V4:Y4)</f>
        <v>1</v>
      </c>
      <c r="AA4" s="77">
        <f>Z4/Z$11</f>
        <v>0.2</v>
      </c>
      <c r="AB4" s="75">
        <v>0</v>
      </c>
      <c r="AC4" s="75">
        <v>0</v>
      </c>
      <c r="AD4" s="75"/>
      <c r="AE4" s="75"/>
      <c r="AF4" s="76">
        <f>SUM(AB4:AE4)</f>
        <v>0</v>
      </c>
      <c r="AG4" s="78">
        <f>AF4/AF$11</f>
        <v>0</v>
      </c>
      <c r="AH4" s="81"/>
      <c r="AI4" s="81"/>
      <c r="AJ4" s="81"/>
      <c r="AK4" s="81"/>
      <c r="AL4" s="82">
        <f>SUM(AH4:AK4)</f>
        <v>0</v>
      </c>
      <c r="AM4" s="83" t="e">
        <f>AL4/AL$11</f>
        <v>#DIV/0!</v>
      </c>
      <c r="AN4" s="86"/>
      <c r="AO4" s="86"/>
      <c r="AP4" s="86"/>
      <c r="AQ4" s="86"/>
      <c r="AR4" s="87">
        <f>SUM(AN4:AQ4)</f>
        <v>0</v>
      </c>
      <c r="AS4" s="88" t="e">
        <f>AR4/AR$11</f>
        <v>#DIV/0!</v>
      </c>
    </row>
    <row r="5" spans="1:45" s="29" customFormat="1" ht="21" x14ac:dyDescent="0.25">
      <c r="A5" s="23" t="s">
        <v>2</v>
      </c>
      <c r="B5" s="27">
        <v>0</v>
      </c>
      <c r="C5" s="27"/>
      <c r="D5" s="25"/>
      <c r="E5" s="25"/>
      <c r="F5" s="25">
        <v>2</v>
      </c>
      <c r="G5" s="25"/>
      <c r="H5" s="25">
        <f>SUM(D5:G5)</f>
        <v>2</v>
      </c>
      <c r="I5" s="32">
        <f t="shared" ref="I5:I10" si="0">$H5/H$11</f>
        <v>0.4</v>
      </c>
      <c r="J5" s="26">
        <v>1</v>
      </c>
      <c r="K5" s="26"/>
      <c r="L5" s="26"/>
      <c r="M5" s="26">
        <v>1</v>
      </c>
      <c r="N5" s="34">
        <f t="shared" ref="N5:N10" si="1">SUM(J5:M5)</f>
        <v>2</v>
      </c>
      <c r="O5" s="33">
        <f t="shared" ref="O5:O10" si="2">N5/$N$11</f>
        <v>0.5</v>
      </c>
      <c r="P5" s="16">
        <v>1</v>
      </c>
      <c r="Q5" s="16"/>
      <c r="R5" s="16"/>
      <c r="S5" s="16"/>
      <c r="T5" s="16">
        <f t="shared" ref="T5:T10" si="3">SUM(P5:S5)</f>
        <v>1</v>
      </c>
      <c r="U5" s="35">
        <f t="shared" ref="U5:U10" si="4">T5/$T$11</f>
        <v>0.25</v>
      </c>
      <c r="V5" s="71"/>
      <c r="W5" s="71"/>
      <c r="X5" s="71">
        <v>2</v>
      </c>
      <c r="Y5" s="71"/>
      <c r="Z5" s="72">
        <f t="shared" ref="Z5:Z10" si="5">SUM(V5:Y5)</f>
        <v>2</v>
      </c>
      <c r="AA5" s="77">
        <f t="shared" ref="AA5:AA10" si="6">Z5/Z$11</f>
        <v>0.4</v>
      </c>
      <c r="AB5" s="75">
        <v>1</v>
      </c>
      <c r="AC5" s="75">
        <v>1</v>
      </c>
      <c r="AD5" s="75"/>
      <c r="AE5" s="75"/>
      <c r="AF5" s="76">
        <f t="shared" ref="AF5:AF10" si="7">SUM(AB5:AE5)</f>
        <v>2</v>
      </c>
      <c r="AG5" s="78">
        <f t="shared" ref="AG5:AG10" si="8">AF5/AF$11</f>
        <v>1</v>
      </c>
      <c r="AH5" s="81"/>
      <c r="AI5" s="81"/>
      <c r="AJ5" s="81"/>
      <c r="AK5" s="81"/>
      <c r="AL5" s="82">
        <f t="shared" ref="AL5:AL10" si="9">SUM(AH5:AK5)</f>
        <v>0</v>
      </c>
      <c r="AM5" s="83" t="e">
        <f t="shared" ref="AM5:AM10" si="10">AL5/AL$11</f>
        <v>#DIV/0!</v>
      </c>
      <c r="AN5" s="86"/>
      <c r="AO5" s="86"/>
      <c r="AP5" s="86"/>
      <c r="AQ5" s="86"/>
      <c r="AR5" s="87">
        <f t="shared" ref="AR5:AR10" si="11">SUM(AN5:AQ5)</f>
        <v>0</v>
      </c>
      <c r="AS5" s="88" t="e">
        <f t="shared" ref="AS5:AS10" si="12">AR5/AR$11</f>
        <v>#DIV/0!</v>
      </c>
    </row>
    <row r="6" spans="1:45" s="29" customFormat="1" ht="44.25" customHeight="1" x14ac:dyDescent="0.25">
      <c r="A6" s="23" t="s">
        <v>3</v>
      </c>
      <c r="B6" s="27">
        <v>0</v>
      </c>
      <c r="C6" s="27"/>
      <c r="D6" s="25"/>
      <c r="E6" s="25"/>
      <c r="F6" s="25"/>
      <c r="G6" s="25"/>
      <c r="H6" s="25">
        <f t="shared" ref="H6:H10" si="13">SUM(D6:G6)</f>
        <v>0</v>
      </c>
      <c r="I6" s="32">
        <f t="shared" si="0"/>
        <v>0</v>
      </c>
      <c r="J6" s="26"/>
      <c r="K6" s="26"/>
      <c r="L6" s="26"/>
      <c r="M6" s="26"/>
      <c r="N6" s="34">
        <f t="shared" si="1"/>
        <v>0</v>
      </c>
      <c r="O6" s="33">
        <f t="shared" si="2"/>
        <v>0</v>
      </c>
      <c r="P6" s="16"/>
      <c r="Q6" s="16"/>
      <c r="R6" s="16"/>
      <c r="S6" s="16"/>
      <c r="T6" s="16">
        <f t="shared" si="3"/>
        <v>0</v>
      </c>
      <c r="U6" s="35">
        <f t="shared" si="4"/>
        <v>0</v>
      </c>
      <c r="V6" s="71"/>
      <c r="W6" s="71">
        <v>1</v>
      </c>
      <c r="X6" s="71"/>
      <c r="Y6" s="71"/>
      <c r="Z6" s="72">
        <f t="shared" si="5"/>
        <v>1</v>
      </c>
      <c r="AA6" s="77">
        <f t="shared" si="6"/>
        <v>0.2</v>
      </c>
      <c r="AB6" s="75">
        <v>0</v>
      </c>
      <c r="AC6" s="75">
        <v>0</v>
      </c>
      <c r="AD6" s="75"/>
      <c r="AE6" s="75"/>
      <c r="AF6" s="76">
        <f t="shared" si="7"/>
        <v>0</v>
      </c>
      <c r="AG6" s="78">
        <f t="shared" si="8"/>
        <v>0</v>
      </c>
      <c r="AH6" s="81"/>
      <c r="AI6" s="81"/>
      <c r="AJ6" s="81"/>
      <c r="AK6" s="81"/>
      <c r="AL6" s="82">
        <f t="shared" si="9"/>
        <v>0</v>
      </c>
      <c r="AM6" s="83" t="e">
        <f t="shared" si="10"/>
        <v>#DIV/0!</v>
      </c>
      <c r="AN6" s="86"/>
      <c r="AO6" s="86"/>
      <c r="AP6" s="86"/>
      <c r="AQ6" s="86"/>
      <c r="AR6" s="87">
        <f t="shared" si="11"/>
        <v>0</v>
      </c>
      <c r="AS6" s="88" t="e">
        <f t="shared" si="12"/>
        <v>#DIV/0!</v>
      </c>
    </row>
    <row r="7" spans="1:45" s="29" customFormat="1" ht="21" x14ac:dyDescent="0.25">
      <c r="A7" s="23" t="s">
        <v>4</v>
      </c>
      <c r="B7" s="27">
        <v>1</v>
      </c>
      <c r="C7" s="27"/>
      <c r="D7" s="25"/>
      <c r="E7" s="25"/>
      <c r="F7" s="25">
        <v>2</v>
      </c>
      <c r="G7" s="25">
        <v>1</v>
      </c>
      <c r="H7" s="25">
        <f t="shared" si="13"/>
        <v>3</v>
      </c>
      <c r="I7" s="32">
        <f t="shared" si="0"/>
        <v>0.6</v>
      </c>
      <c r="J7" s="30"/>
      <c r="K7" s="26">
        <v>2</v>
      </c>
      <c r="L7" s="26"/>
      <c r="M7" s="26"/>
      <c r="N7" s="34">
        <f t="shared" si="1"/>
        <v>2</v>
      </c>
      <c r="O7" s="33">
        <f t="shared" si="2"/>
        <v>0.5</v>
      </c>
      <c r="P7" s="16"/>
      <c r="Q7" s="16">
        <v>2</v>
      </c>
      <c r="R7" s="16"/>
      <c r="S7" s="16"/>
      <c r="T7" s="16">
        <f t="shared" si="3"/>
        <v>2</v>
      </c>
      <c r="U7" s="35">
        <f t="shared" si="4"/>
        <v>0.5</v>
      </c>
      <c r="V7" s="71"/>
      <c r="W7" s="71"/>
      <c r="X7" s="71"/>
      <c r="Y7" s="71">
        <v>1</v>
      </c>
      <c r="Z7" s="72">
        <f t="shared" si="5"/>
        <v>1</v>
      </c>
      <c r="AA7" s="77">
        <f t="shared" si="6"/>
        <v>0.2</v>
      </c>
      <c r="AB7" s="75">
        <v>0</v>
      </c>
      <c r="AC7" s="75">
        <v>0</v>
      </c>
      <c r="AD7" s="75"/>
      <c r="AE7" s="75"/>
      <c r="AF7" s="76">
        <f t="shared" si="7"/>
        <v>0</v>
      </c>
      <c r="AG7" s="78">
        <f t="shared" si="8"/>
        <v>0</v>
      </c>
      <c r="AH7" s="81"/>
      <c r="AI7" s="81"/>
      <c r="AJ7" s="81"/>
      <c r="AK7" s="81"/>
      <c r="AL7" s="82">
        <f t="shared" si="9"/>
        <v>0</v>
      </c>
      <c r="AM7" s="83" t="e">
        <f t="shared" si="10"/>
        <v>#DIV/0!</v>
      </c>
      <c r="AN7" s="86"/>
      <c r="AO7" s="86"/>
      <c r="AP7" s="86"/>
      <c r="AQ7" s="86"/>
      <c r="AR7" s="87">
        <f t="shared" si="11"/>
        <v>0</v>
      </c>
      <c r="AS7" s="88" t="e">
        <f t="shared" si="12"/>
        <v>#DIV/0!</v>
      </c>
    </row>
    <row r="8" spans="1:45" s="29" customFormat="1" ht="42" x14ac:dyDescent="0.25">
      <c r="A8" s="23" t="s">
        <v>5</v>
      </c>
      <c r="B8" s="27">
        <v>1</v>
      </c>
      <c r="C8" s="27"/>
      <c r="D8" s="25"/>
      <c r="E8" s="25"/>
      <c r="F8" s="25"/>
      <c r="G8" s="25"/>
      <c r="H8" s="25">
        <f t="shared" si="13"/>
        <v>0</v>
      </c>
      <c r="I8" s="32">
        <f t="shared" si="0"/>
        <v>0</v>
      </c>
      <c r="J8" s="26"/>
      <c r="K8" s="26"/>
      <c r="L8" s="26"/>
      <c r="M8" s="26"/>
      <c r="N8" s="34">
        <f t="shared" si="1"/>
        <v>0</v>
      </c>
      <c r="O8" s="33">
        <f t="shared" si="2"/>
        <v>0</v>
      </c>
      <c r="P8" s="16"/>
      <c r="Q8" s="16"/>
      <c r="R8" s="16"/>
      <c r="S8" s="16"/>
      <c r="T8" s="16">
        <f t="shared" si="3"/>
        <v>0</v>
      </c>
      <c r="U8" s="35">
        <f t="shared" si="4"/>
        <v>0</v>
      </c>
      <c r="V8" s="71"/>
      <c r="W8" s="71"/>
      <c r="X8" s="71"/>
      <c r="Y8" s="71"/>
      <c r="Z8" s="72">
        <f t="shared" si="5"/>
        <v>0</v>
      </c>
      <c r="AA8" s="77">
        <f t="shared" si="6"/>
        <v>0</v>
      </c>
      <c r="AB8" s="75">
        <v>0</v>
      </c>
      <c r="AC8" s="75">
        <v>0</v>
      </c>
      <c r="AD8" s="75"/>
      <c r="AE8" s="75"/>
      <c r="AF8" s="76">
        <f t="shared" si="7"/>
        <v>0</v>
      </c>
      <c r="AG8" s="78">
        <f t="shared" si="8"/>
        <v>0</v>
      </c>
      <c r="AH8" s="81"/>
      <c r="AI8" s="81"/>
      <c r="AJ8" s="81"/>
      <c r="AK8" s="81"/>
      <c r="AL8" s="82">
        <f t="shared" si="9"/>
        <v>0</v>
      </c>
      <c r="AM8" s="83" t="e">
        <f t="shared" si="10"/>
        <v>#DIV/0!</v>
      </c>
      <c r="AN8" s="86"/>
      <c r="AO8" s="86"/>
      <c r="AP8" s="86"/>
      <c r="AQ8" s="86"/>
      <c r="AR8" s="87">
        <f t="shared" si="11"/>
        <v>0</v>
      </c>
      <c r="AS8" s="88" t="e">
        <f t="shared" si="12"/>
        <v>#DIV/0!</v>
      </c>
    </row>
    <row r="9" spans="1:45" s="29" customFormat="1" ht="42" x14ac:dyDescent="0.25">
      <c r="A9" s="23" t="s">
        <v>6</v>
      </c>
      <c r="B9" s="27">
        <v>2</v>
      </c>
      <c r="C9" s="27"/>
      <c r="D9" s="25"/>
      <c r="E9" s="25"/>
      <c r="F9" s="25"/>
      <c r="G9" s="25"/>
      <c r="H9" s="25">
        <f t="shared" si="13"/>
        <v>0</v>
      </c>
      <c r="I9" s="32">
        <f t="shared" si="0"/>
        <v>0</v>
      </c>
      <c r="J9" s="26"/>
      <c r="K9" s="26"/>
      <c r="L9" s="26"/>
      <c r="M9" s="26"/>
      <c r="N9" s="34">
        <f t="shared" si="1"/>
        <v>0</v>
      </c>
      <c r="O9" s="33">
        <f t="shared" si="2"/>
        <v>0</v>
      </c>
      <c r="P9" s="16"/>
      <c r="Q9" s="16"/>
      <c r="R9" s="16">
        <v>1</v>
      </c>
      <c r="S9" s="16"/>
      <c r="T9" s="16">
        <f t="shared" si="3"/>
        <v>1</v>
      </c>
      <c r="U9" s="35">
        <f t="shared" si="4"/>
        <v>0.25</v>
      </c>
      <c r="V9" s="71"/>
      <c r="W9" s="71"/>
      <c r="X9" s="71"/>
      <c r="Y9" s="71"/>
      <c r="Z9" s="72">
        <f t="shared" si="5"/>
        <v>0</v>
      </c>
      <c r="AA9" s="77">
        <f t="shared" si="6"/>
        <v>0</v>
      </c>
      <c r="AB9" s="75">
        <v>0</v>
      </c>
      <c r="AC9" s="75">
        <v>0</v>
      </c>
      <c r="AD9" s="75"/>
      <c r="AE9" s="75"/>
      <c r="AF9" s="76">
        <f t="shared" si="7"/>
        <v>0</v>
      </c>
      <c r="AG9" s="78">
        <f t="shared" si="8"/>
        <v>0</v>
      </c>
      <c r="AH9" s="81"/>
      <c r="AI9" s="81"/>
      <c r="AJ9" s="81"/>
      <c r="AK9" s="81"/>
      <c r="AL9" s="82">
        <f t="shared" si="9"/>
        <v>0</v>
      </c>
      <c r="AM9" s="83" t="e">
        <f t="shared" si="10"/>
        <v>#DIV/0!</v>
      </c>
      <c r="AN9" s="86"/>
      <c r="AO9" s="86"/>
      <c r="AP9" s="86"/>
      <c r="AQ9" s="86"/>
      <c r="AR9" s="87">
        <f t="shared" si="11"/>
        <v>0</v>
      </c>
      <c r="AS9" s="88" t="e">
        <f t="shared" si="12"/>
        <v>#DIV/0!</v>
      </c>
    </row>
    <row r="10" spans="1:45" s="29" customFormat="1" ht="21" x14ac:dyDescent="0.25">
      <c r="A10" s="23" t="s">
        <v>7</v>
      </c>
      <c r="B10" s="27">
        <v>1</v>
      </c>
      <c r="C10" s="27"/>
      <c r="D10" s="25"/>
      <c r="E10" s="25"/>
      <c r="F10" s="25"/>
      <c r="G10" s="25"/>
      <c r="H10" s="25">
        <f t="shared" si="13"/>
        <v>0</v>
      </c>
      <c r="I10" s="32">
        <f t="shared" si="0"/>
        <v>0</v>
      </c>
      <c r="J10" s="26"/>
      <c r="K10" s="26"/>
      <c r="L10" s="26"/>
      <c r="M10" s="26"/>
      <c r="N10" s="34">
        <f t="shared" si="1"/>
        <v>0</v>
      </c>
      <c r="O10" s="33">
        <f t="shared" si="2"/>
        <v>0</v>
      </c>
      <c r="P10" s="16"/>
      <c r="Q10" s="16"/>
      <c r="R10" s="16"/>
      <c r="S10" s="16"/>
      <c r="T10" s="16">
        <f t="shared" si="3"/>
        <v>0</v>
      </c>
      <c r="U10" s="35">
        <f t="shared" si="4"/>
        <v>0</v>
      </c>
      <c r="V10" s="71"/>
      <c r="W10" s="71"/>
      <c r="X10" s="71"/>
      <c r="Y10" s="71"/>
      <c r="Z10" s="72">
        <f t="shared" si="5"/>
        <v>0</v>
      </c>
      <c r="AA10" s="77">
        <f t="shared" si="6"/>
        <v>0</v>
      </c>
      <c r="AB10" s="75">
        <v>0</v>
      </c>
      <c r="AC10" s="75">
        <v>0</v>
      </c>
      <c r="AD10" s="75"/>
      <c r="AE10" s="75"/>
      <c r="AF10" s="76">
        <f t="shared" si="7"/>
        <v>0</v>
      </c>
      <c r="AG10" s="78">
        <f t="shared" si="8"/>
        <v>0</v>
      </c>
      <c r="AH10" s="81"/>
      <c r="AI10" s="81"/>
      <c r="AJ10" s="81"/>
      <c r="AK10" s="81"/>
      <c r="AL10" s="82">
        <f t="shared" si="9"/>
        <v>0</v>
      </c>
      <c r="AM10" s="83" t="e">
        <f t="shared" si="10"/>
        <v>#DIV/0!</v>
      </c>
      <c r="AN10" s="86"/>
      <c r="AO10" s="86"/>
      <c r="AP10" s="86"/>
      <c r="AQ10" s="86"/>
      <c r="AR10" s="87">
        <f t="shared" si="11"/>
        <v>0</v>
      </c>
      <c r="AS10" s="88" t="e">
        <f t="shared" si="12"/>
        <v>#DIV/0!</v>
      </c>
    </row>
    <row r="11" spans="1:45" s="17" customFormat="1" ht="16" x14ac:dyDescent="0.2">
      <c r="A11" s="31"/>
      <c r="B11" s="31">
        <f>SUM(B4:B10)</f>
        <v>6</v>
      </c>
      <c r="C11" s="31"/>
      <c r="D11" s="31">
        <f t="shared" ref="D11:S11" si="14">SUM(D4:D10)</f>
        <v>0</v>
      </c>
      <c r="E11" s="31">
        <f t="shared" si="14"/>
        <v>0</v>
      </c>
      <c r="F11" s="31">
        <f t="shared" si="14"/>
        <v>4</v>
      </c>
      <c r="G11" s="31">
        <f t="shared" si="14"/>
        <v>1</v>
      </c>
      <c r="H11" s="31">
        <f>SUM(H4:H10)</f>
        <v>5</v>
      </c>
      <c r="I11" s="38">
        <f>SUM(I4:I10)</f>
        <v>1</v>
      </c>
      <c r="J11" s="17">
        <f t="shared" si="14"/>
        <v>1</v>
      </c>
      <c r="K11" s="17">
        <f t="shared" si="14"/>
        <v>2</v>
      </c>
      <c r="L11" s="17">
        <f t="shared" si="14"/>
        <v>0</v>
      </c>
      <c r="M11" s="17">
        <f t="shared" si="14"/>
        <v>1</v>
      </c>
      <c r="N11" s="17">
        <f>SUM(N4:N10)</f>
        <v>4</v>
      </c>
      <c r="O11" s="37">
        <f>SUM(O4:O10)</f>
        <v>1</v>
      </c>
      <c r="P11" s="17">
        <f t="shared" si="14"/>
        <v>1</v>
      </c>
      <c r="Q11" s="17">
        <f t="shared" si="14"/>
        <v>2</v>
      </c>
      <c r="R11" s="17">
        <f t="shared" si="14"/>
        <v>1</v>
      </c>
      <c r="S11" s="17">
        <f t="shared" si="14"/>
        <v>0</v>
      </c>
      <c r="T11" s="17">
        <f>SUM(T4:T10)</f>
        <v>4</v>
      </c>
      <c r="U11" s="36">
        <f>SUM(U4:U10)</f>
        <v>1</v>
      </c>
      <c r="V11" s="17">
        <f t="shared" ref="V11:AS11" si="15">SUM(V4:V10)</f>
        <v>1</v>
      </c>
      <c r="W11" s="17">
        <f t="shared" si="15"/>
        <v>1</v>
      </c>
      <c r="X11" s="17">
        <f t="shared" si="15"/>
        <v>2</v>
      </c>
      <c r="Y11" s="17">
        <f t="shared" si="15"/>
        <v>1</v>
      </c>
      <c r="Z11" s="28">
        <f>SUM(Z4:Z10)</f>
        <v>5</v>
      </c>
      <c r="AA11" s="36">
        <f t="shared" si="15"/>
        <v>1</v>
      </c>
      <c r="AB11" s="17">
        <f t="shared" si="15"/>
        <v>1</v>
      </c>
      <c r="AC11" s="17">
        <f t="shared" si="15"/>
        <v>1</v>
      </c>
      <c r="AD11" s="17">
        <f t="shared" si="15"/>
        <v>0</v>
      </c>
      <c r="AE11" s="17">
        <f t="shared" si="15"/>
        <v>0</v>
      </c>
      <c r="AF11" s="17">
        <f t="shared" si="15"/>
        <v>2</v>
      </c>
      <c r="AG11" s="36">
        <f t="shared" si="15"/>
        <v>1</v>
      </c>
      <c r="AH11" s="17">
        <f t="shared" si="15"/>
        <v>0</v>
      </c>
      <c r="AI11" s="17">
        <f t="shared" si="15"/>
        <v>0</v>
      </c>
      <c r="AJ11" s="17">
        <f t="shared" si="15"/>
        <v>0</v>
      </c>
      <c r="AK11" s="17">
        <f t="shared" si="15"/>
        <v>0</v>
      </c>
      <c r="AL11" s="17">
        <f t="shared" si="15"/>
        <v>0</v>
      </c>
      <c r="AM11" s="36" t="e">
        <f t="shared" si="15"/>
        <v>#DIV/0!</v>
      </c>
      <c r="AN11" s="17">
        <f t="shared" si="15"/>
        <v>0</v>
      </c>
      <c r="AO11" s="17">
        <f t="shared" si="15"/>
        <v>0</v>
      </c>
      <c r="AP11" s="17">
        <f t="shared" si="15"/>
        <v>0</v>
      </c>
      <c r="AQ11" s="17">
        <f t="shared" si="15"/>
        <v>0</v>
      </c>
      <c r="AR11" s="17">
        <f t="shared" si="15"/>
        <v>0</v>
      </c>
      <c r="AS11" s="36" t="e">
        <f t="shared" si="15"/>
        <v>#DIV/0!</v>
      </c>
    </row>
    <row r="12" spans="1:45" ht="42" x14ac:dyDescent="0.25">
      <c r="A12" s="49" t="s">
        <v>49</v>
      </c>
      <c r="B12" s="50"/>
      <c r="C12" s="51"/>
      <c r="D12" s="55">
        <f>'Survey Participation '!C4</f>
        <v>152</v>
      </c>
      <c r="E12" s="56">
        <f>'Survey Participation '!C5</f>
        <v>927</v>
      </c>
      <c r="F12" s="56">
        <f>'Survey Participation '!C6</f>
        <v>927</v>
      </c>
      <c r="G12" s="55">
        <f>'Survey Participation '!C7</f>
        <v>745</v>
      </c>
      <c r="H12" s="55">
        <f>SUM(D12:G12)</f>
        <v>2751</v>
      </c>
      <c r="I12" s="55"/>
      <c r="J12" s="57">
        <f>'Survey Participation '!C8</f>
        <v>625</v>
      </c>
      <c r="K12" s="57">
        <f>'Survey Participation '!C9</f>
        <v>617</v>
      </c>
      <c r="L12" s="57">
        <f>'Survey Participation '!C10</f>
        <v>629</v>
      </c>
      <c r="M12" s="57">
        <f>'Survey Participation '!C11</f>
        <v>923</v>
      </c>
      <c r="N12" s="57">
        <f>SUM(J12:M12)</f>
        <v>2794</v>
      </c>
      <c r="O12" s="58"/>
      <c r="P12" s="67">
        <f>'Survey Participation '!C12</f>
        <v>2799</v>
      </c>
      <c r="Q12" s="67">
        <f>'Survey Participation '!C13</f>
        <v>660</v>
      </c>
      <c r="R12" s="67">
        <f>'Survey Participation '!C14</f>
        <v>705</v>
      </c>
      <c r="S12" s="67">
        <f>'Survey Participation '!C15</f>
        <v>665</v>
      </c>
      <c r="T12" s="67">
        <f>SUM(P12:S12)</f>
        <v>4829</v>
      </c>
      <c r="U12" s="68"/>
      <c r="V12" s="63">
        <f>'Survey Participation '!C16</f>
        <v>604</v>
      </c>
      <c r="W12" s="63">
        <f>'Survey Participation '!C17</f>
        <v>504</v>
      </c>
      <c r="X12" s="63">
        <f>'Survey Participation '!C18</f>
        <v>701</v>
      </c>
      <c r="Y12" s="63">
        <f>'Survey Participation '!C19</f>
        <v>876</v>
      </c>
      <c r="Z12" s="63">
        <f>SUM(V12:Y12)</f>
        <v>2685</v>
      </c>
      <c r="AA12" s="64"/>
      <c r="AB12" s="62">
        <f>'Survey Participation '!$C20</f>
        <v>985</v>
      </c>
      <c r="AC12" s="62">
        <f>'Survey Participation '!$C21</f>
        <v>985</v>
      </c>
      <c r="AD12" s="62">
        <f>'Survey Participation '!$C22</f>
        <v>0</v>
      </c>
      <c r="AE12" s="62">
        <f>'Survey Participation '!$C23</f>
        <v>0</v>
      </c>
      <c r="AF12" s="61">
        <f>SUM(AB12:AE12)</f>
        <v>1970</v>
      </c>
      <c r="AG12" s="62"/>
      <c r="AH12" s="60">
        <f>'Survey Participation '!$C24</f>
        <v>0</v>
      </c>
      <c r="AI12" s="60">
        <f>'Survey Participation '!$C25</f>
        <v>0</v>
      </c>
      <c r="AJ12" s="60">
        <f>'Survey Participation '!$C26</f>
        <v>0</v>
      </c>
      <c r="AK12" s="60">
        <f>'Survey Participation '!$C27</f>
        <v>0</v>
      </c>
      <c r="AL12" s="59">
        <f>SUM(AH12:AK12)</f>
        <v>0</v>
      </c>
      <c r="AM12" s="60"/>
      <c r="AN12" s="66">
        <f>'Survey Participation '!$C28</f>
        <v>0</v>
      </c>
      <c r="AO12" s="66">
        <f>'Survey Participation '!$C29</f>
        <v>0</v>
      </c>
      <c r="AP12" s="66">
        <f>'Survey Participation '!$C30</f>
        <v>0</v>
      </c>
      <c r="AQ12" s="66">
        <f>'Survey Participation '!$C31</f>
        <v>0</v>
      </c>
      <c r="AR12" s="65">
        <f>SUM(AN12:AQ12)</f>
        <v>0</v>
      </c>
      <c r="AS12" s="66"/>
    </row>
    <row r="13" spans="1:45" ht="39.75" customHeight="1" x14ac:dyDescent="0.25">
      <c r="A13" s="49" t="s">
        <v>50</v>
      </c>
      <c r="B13" s="51"/>
      <c r="C13" s="51"/>
      <c r="D13" s="52">
        <f>D11/D12*100000</f>
        <v>0</v>
      </c>
      <c r="E13" s="52">
        <f t="shared" ref="E13:Z13" si="16">E11/E12*100000</f>
        <v>0</v>
      </c>
      <c r="F13" s="52">
        <f t="shared" si="16"/>
        <v>431.4994606256742</v>
      </c>
      <c r="G13" s="52">
        <f t="shared" si="16"/>
        <v>134.22818791946307</v>
      </c>
      <c r="H13" s="52">
        <f t="shared" si="16"/>
        <v>181.75209014903672</v>
      </c>
      <c r="I13" s="52"/>
      <c r="J13" s="52">
        <f t="shared" si="16"/>
        <v>160</v>
      </c>
      <c r="K13" s="52">
        <f t="shared" si="16"/>
        <v>324.14910858995137</v>
      </c>
      <c r="L13" s="52">
        <f t="shared" si="16"/>
        <v>0</v>
      </c>
      <c r="M13" s="52">
        <f t="shared" si="16"/>
        <v>108.34236186348862</v>
      </c>
      <c r="N13" s="52">
        <f t="shared" si="16"/>
        <v>143.16392269148173</v>
      </c>
      <c r="O13" s="52"/>
      <c r="P13" s="52">
        <f t="shared" si="16"/>
        <v>35.727045373347622</v>
      </c>
      <c r="Q13" s="52">
        <f t="shared" si="16"/>
        <v>303.030303030303</v>
      </c>
      <c r="R13" s="52">
        <f t="shared" si="16"/>
        <v>141.84397163120568</v>
      </c>
      <c r="S13" s="52">
        <f t="shared" si="16"/>
        <v>0</v>
      </c>
      <c r="T13" s="52">
        <f t="shared" si="16"/>
        <v>82.832884655208119</v>
      </c>
      <c r="U13" s="52"/>
      <c r="V13" s="52">
        <f t="shared" si="16"/>
        <v>165.56291390728478</v>
      </c>
      <c r="W13" s="52">
        <f t="shared" si="16"/>
        <v>198.4126984126984</v>
      </c>
      <c r="X13" s="52">
        <f t="shared" si="16"/>
        <v>285.30670470756064</v>
      </c>
      <c r="Y13" s="52">
        <f t="shared" si="16"/>
        <v>114.15525114155251</v>
      </c>
      <c r="Z13" s="52">
        <f t="shared" si="16"/>
        <v>186.21973929236498</v>
      </c>
      <c r="AA13" s="52"/>
      <c r="AB13" s="52">
        <f>AB11/AB12*100000</f>
        <v>101.52284263959392</v>
      </c>
      <c r="AC13" s="52">
        <f>AC11/AC12*100000</f>
        <v>101.52284263959392</v>
      </c>
      <c r="AD13" s="52" t="e">
        <f t="shared" ref="AD13:AR13" si="17">AD11/AD12*100000</f>
        <v>#DIV/0!</v>
      </c>
      <c r="AE13" s="52" t="e">
        <f t="shared" si="17"/>
        <v>#DIV/0!</v>
      </c>
      <c r="AF13" s="52">
        <f t="shared" si="17"/>
        <v>101.52284263959392</v>
      </c>
      <c r="AG13" s="53"/>
      <c r="AH13" s="52" t="e">
        <f t="shared" si="17"/>
        <v>#DIV/0!</v>
      </c>
      <c r="AI13" s="52" t="e">
        <f t="shared" si="17"/>
        <v>#DIV/0!</v>
      </c>
      <c r="AJ13" s="52" t="e">
        <f t="shared" si="17"/>
        <v>#DIV/0!</v>
      </c>
      <c r="AK13" s="52" t="e">
        <f t="shared" si="17"/>
        <v>#DIV/0!</v>
      </c>
      <c r="AL13" s="52" t="e">
        <f t="shared" si="17"/>
        <v>#DIV/0!</v>
      </c>
      <c r="AM13" s="53"/>
      <c r="AN13" s="52" t="e">
        <f t="shared" si="17"/>
        <v>#DIV/0!</v>
      </c>
      <c r="AO13" s="52" t="e">
        <f t="shared" si="17"/>
        <v>#DIV/0!</v>
      </c>
      <c r="AP13" s="52" t="e">
        <f t="shared" si="17"/>
        <v>#DIV/0!</v>
      </c>
      <c r="AQ13" s="52" t="e">
        <f t="shared" si="17"/>
        <v>#DIV/0!</v>
      </c>
      <c r="AR13" s="52" t="e">
        <f t="shared" si="17"/>
        <v>#DIV/0!</v>
      </c>
      <c r="AS13" s="53"/>
    </row>
    <row r="14" spans="1:45" ht="16" x14ac:dyDescent="0.2">
      <c r="A14" s="1"/>
      <c r="B14" s="48"/>
      <c r="C14" s="48"/>
      <c r="D14" s="48"/>
      <c r="E14" s="48"/>
      <c r="F14" s="48"/>
      <c r="G14" s="48"/>
      <c r="H14" s="48"/>
      <c r="I14" s="4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45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3:21" ht="21" x14ac:dyDescent="0.25">
      <c r="C17" s="146" t="s">
        <v>72</v>
      </c>
      <c r="D17" s="147"/>
      <c r="E17" s="1"/>
      <c r="F17" s="1"/>
      <c r="G17" s="1"/>
      <c r="H17" s="1"/>
      <c r="I17" s="1"/>
    </row>
    <row r="18" spans="3:21" ht="16" x14ac:dyDescent="0.2">
      <c r="C18" s="51" t="s">
        <v>10</v>
      </c>
      <c r="D18" s="52">
        <f>D13</f>
        <v>0</v>
      </c>
      <c r="E18" s="43"/>
      <c r="F18" s="43"/>
      <c r="G18" s="43"/>
      <c r="H18" s="43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3:21" ht="16" x14ac:dyDescent="0.2">
      <c r="C19" s="51" t="s">
        <v>11</v>
      </c>
      <c r="D19" s="52">
        <f>E13</f>
        <v>0</v>
      </c>
      <c r="E19" s="1"/>
      <c r="F19" s="1"/>
      <c r="G19" s="1"/>
      <c r="H19" s="1"/>
      <c r="I19" s="1"/>
    </row>
    <row r="20" spans="3:21" ht="16" x14ac:dyDescent="0.2">
      <c r="C20" s="51" t="s">
        <v>12</v>
      </c>
      <c r="D20" s="52">
        <f>F13</f>
        <v>431.4994606256742</v>
      </c>
      <c r="E20" s="1"/>
      <c r="F20" s="1"/>
      <c r="G20" s="1"/>
      <c r="H20" s="1"/>
      <c r="I20" s="1"/>
    </row>
    <row r="21" spans="3:21" ht="16" x14ac:dyDescent="0.2">
      <c r="C21" s="51" t="s">
        <v>13</v>
      </c>
      <c r="D21" s="52">
        <f>G13</f>
        <v>134.22818791946307</v>
      </c>
      <c r="E21" s="1"/>
      <c r="F21" s="1"/>
      <c r="G21" s="1"/>
      <c r="H21" s="1"/>
      <c r="I21" s="1"/>
    </row>
    <row r="22" spans="3:21" ht="16" x14ac:dyDescent="0.2">
      <c r="C22" s="51" t="s">
        <v>14</v>
      </c>
      <c r="D22" s="52">
        <f>J13</f>
        <v>160</v>
      </c>
      <c r="E22" s="1"/>
      <c r="F22" s="1"/>
      <c r="G22" s="1"/>
      <c r="H22" s="1"/>
      <c r="I22" s="1"/>
    </row>
    <row r="23" spans="3:21" ht="16" x14ac:dyDescent="0.2">
      <c r="C23" s="51" t="s">
        <v>15</v>
      </c>
      <c r="D23" s="52">
        <f>K13</f>
        <v>324.14910858995137</v>
      </c>
      <c r="E23" s="1"/>
      <c r="F23" s="1"/>
      <c r="G23" s="1"/>
      <c r="H23" s="1"/>
      <c r="I23" s="1"/>
    </row>
    <row r="24" spans="3:21" ht="16" x14ac:dyDescent="0.2">
      <c r="C24" s="50" t="s">
        <v>16</v>
      </c>
      <c r="D24" s="52">
        <f>L13</f>
        <v>0</v>
      </c>
      <c r="E24" s="1"/>
      <c r="F24" s="1"/>
      <c r="G24" s="1"/>
      <c r="H24" s="1"/>
      <c r="I24" s="1"/>
    </row>
    <row r="25" spans="3:21" ht="16" x14ac:dyDescent="0.2">
      <c r="C25" s="50" t="s">
        <v>22</v>
      </c>
      <c r="D25" s="52">
        <f>M13</f>
        <v>108.34236186348862</v>
      </c>
      <c r="E25" s="1"/>
      <c r="F25" s="1"/>
      <c r="G25" s="1"/>
      <c r="H25" s="1"/>
      <c r="I25" s="1"/>
    </row>
    <row r="26" spans="3:21" ht="16" x14ac:dyDescent="0.2">
      <c r="C26" s="50" t="s">
        <v>32</v>
      </c>
      <c r="D26" s="52">
        <f>P13</f>
        <v>35.727045373347622</v>
      </c>
      <c r="E26" s="1"/>
      <c r="F26" s="1"/>
      <c r="G26" s="1"/>
      <c r="H26" s="1"/>
      <c r="I26" s="1"/>
    </row>
    <row r="27" spans="3:21" ht="16" x14ac:dyDescent="0.2">
      <c r="C27" s="50" t="s">
        <v>35</v>
      </c>
      <c r="D27" s="53">
        <f>Q13</f>
        <v>303.030303030303</v>
      </c>
    </row>
    <row r="28" spans="3:21" ht="16" x14ac:dyDescent="0.2">
      <c r="C28" s="50" t="s">
        <v>37</v>
      </c>
      <c r="D28" s="53">
        <f>R13</f>
        <v>141.84397163120568</v>
      </c>
    </row>
    <row r="29" spans="3:21" ht="16" x14ac:dyDescent="0.2">
      <c r="C29" s="50" t="s">
        <v>38</v>
      </c>
      <c r="D29" s="53">
        <f>S13</f>
        <v>0</v>
      </c>
    </row>
    <row r="30" spans="3:21" ht="16" x14ac:dyDescent="0.2">
      <c r="C30" s="50" t="s">
        <v>39</v>
      </c>
      <c r="D30" s="53">
        <f>V13</f>
        <v>165.56291390728478</v>
      </c>
    </row>
    <row r="31" spans="3:21" ht="16" x14ac:dyDescent="0.2">
      <c r="C31" s="50" t="s">
        <v>40</v>
      </c>
      <c r="D31" s="53">
        <f>W13</f>
        <v>198.4126984126984</v>
      </c>
    </row>
    <row r="32" spans="3:21" ht="16" x14ac:dyDescent="0.2">
      <c r="C32" s="50" t="s">
        <v>41</v>
      </c>
      <c r="D32" s="53">
        <f>X13</f>
        <v>285.30670470756064</v>
      </c>
    </row>
    <row r="33" spans="3:4" ht="16" x14ac:dyDescent="0.2">
      <c r="C33" s="50" t="s">
        <v>42</v>
      </c>
      <c r="D33" s="53">
        <f>Y13</f>
        <v>114.15525114155251</v>
      </c>
    </row>
    <row r="34" spans="3:4" ht="16" x14ac:dyDescent="0.2">
      <c r="C34" s="50" t="s">
        <v>45</v>
      </c>
      <c r="D34" s="53">
        <f>AB13</f>
        <v>101.52284263959392</v>
      </c>
    </row>
    <row r="35" spans="3:4" ht="16" x14ac:dyDescent="0.2">
      <c r="C35" s="50" t="s">
        <v>46</v>
      </c>
      <c r="D35" s="53">
        <f>AC13</f>
        <v>101.52284263959392</v>
      </c>
    </row>
    <row r="36" spans="3:4" ht="16" x14ac:dyDescent="0.2">
      <c r="C36" s="50" t="s">
        <v>47</v>
      </c>
      <c r="D36" s="53" t="e">
        <f>AD13</f>
        <v>#DIV/0!</v>
      </c>
    </row>
    <row r="37" spans="3:4" ht="16" x14ac:dyDescent="0.2">
      <c r="C37" s="50" t="s">
        <v>48</v>
      </c>
      <c r="D37" s="53" t="e">
        <f>AE13</f>
        <v>#DIV/0!</v>
      </c>
    </row>
    <row r="38" spans="3:4" ht="16" x14ac:dyDescent="0.2">
      <c r="C38" s="50" t="s">
        <v>64</v>
      </c>
      <c r="D38" s="53" t="e">
        <f>AH13</f>
        <v>#DIV/0!</v>
      </c>
    </row>
    <row r="39" spans="3:4" ht="16" x14ac:dyDescent="0.2">
      <c r="C39" s="50" t="s">
        <v>65</v>
      </c>
      <c r="D39" s="53" t="e">
        <f>AI13</f>
        <v>#DIV/0!</v>
      </c>
    </row>
    <row r="40" spans="3:4" ht="16" x14ac:dyDescent="0.2">
      <c r="C40" s="50" t="s">
        <v>66</v>
      </c>
      <c r="D40" s="53" t="e">
        <f>AJ13</f>
        <v>#DIV/0!</v>
      </c>
    </row>
    <row r="41" spans="3:4" ht="16" x14ac:dyDescent="0.2">
      <c r="C41" s="50" t="s">
        <v>67</v>
      </c>
      <c r="D41" s="53" t="e">
        <f>AK13</f>
        <v>#DIV/0!</v>
      </c>
    </row>
    <row r="42" spans="3:4" ht="16" x14ac:dyDescent="0.2">
      <c r="C42" s="50" t="s">
        <v>68</v>
      </c>
      <c r="D42" s="53" t="e">
        <f>AN13</f>
        <v>#DIV/0!</v>
      </c>
    </row>
    <row r="43" spans="3:4" ht="16" x14ac:dyDescent="0.2">
      <c r="C43" s="50" t="s">
        <v>69</v>
      </c>
      <c r="D43" s="53" t="e">
        <f>AO13</f>
        <v>#DIV/0!</v>
      </c>
    </row>
    <row r="44" spans="3:4" ht="16" x14ac:dyDescent="0.2">
      <c r="C44" s="50" t="s">
        <v>70</v>
      </c>
      <c r="D44" s="53" t="e">
        <f>AP13</f>
        <v>#DIV/0!</v>
      </c>
    </row>
    <row r="45" spans="3:4" ht="16" x14ac:dyDescent="0.2">
      <c r="C45" s="50" t="s">
        <v>71</v>
      </c>
      <c r="D45" s="53" t="e">
        <f>AQ13</f>
        <v>#DIV/0!</v>
      </c>
    </row>
    <row r="46" spans="3:4" ht="17" thickBot="1" x14ac:dyDescent="0.25">
      <c r="C46" s="89" t="s">
        <v>51</v>
      </c>
      <c r="D46" s="90">
        <f>AVERAGEIF(D18:D45, "&gt;1",D18:D45)</f>
        <v>186.09312089155125</v>
      </c>
    </row>
    <row r="47" spans="3:4" ht="16" thickTop="1" x14ac:dyDescent="0.2"/>
    <row r="51" spans="3:4" x14ac:dyDescent="0.2">
      <c r="C51" t="s">
        <v>74</v>
      </c>
    </row>
    <row r="52" spans="3:4" x14ac:dyDescent="0.2">
      <c r="C52" t="s">
        <v>75</v>
      </c>
      <c r="D52" s="54">
        <f>D46</f>
        <v>186.09312089155125</v>
      </c>
    </row>
    <row r="53" spans="3:4" x14ac:dyDescent="0.2">
      <c r="C53" t="s">
        <v>77</v>
      </c>
      <c r="D53">
        <v>3690</v>
      </c>
    </row>
    <row r="54" spans="3:4" x14ac:dyDescent="0.2">
      <c r="C54" t="s">
        <v>76</v>
      </c>
      <c r="D54">
        <v>3080</v>
      </c>
    </row>
  </sheetData>
  <mergeCells count="3">
    <mergeCell ref="A2:A3"/>
    <mergeCell ref="C17:D17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opLeftCell="A10" workbookViewId="0">
      <pane xSplit="1" topLeftCell="D1" activePane="topRight" state="frozen"/>
      <selection pane="topRight" activeCell="P1" sqref="P1"/>
    </sheetView>
  </sheetViews>
  <sheetFormatPr baseColWidth="10" defaultColWidth="8.83203125" defaultRowHeight="15" x14ac:dyDescent="0.2"/>
  <cols>
    <col min="1" max="1" width="17.5" customWidth="1"/>
    <col min="2" max="2" width="11.33203125" customWidth="1"/>
    <col min="3" max="3" width="12.5" customWidth="1"/>
    <col min="4" max="4" width="16.5" customWidth="1"/>
    <col min="5" max="5" width="12" customWidth="1"/>
    <col min="6" max="6" width="12.6640625" customWidth="1"/>
    <col min="7" max="8" width="9.33203125" bestFit="1" customWidth="1"/>
    <col min="9" max="9" width="12.83203125" customWidth="1"/>
    <col min="10" max="14" width="9.33203125" bestFit="1" customWidth="1"/>
    <col min="15" max="15" width="12.1640625" customWidth="1"/>
    <col min="16" max="18" width="9.33203125" bestFit="1" customWidth="1"/>
    <col min="19" max="19" width="9.5" bestFit="1" customWidth="1"/>
    <col min="20" max="20" width="9.33203125" bestFit="1" customWidth="1"/>
    <col min="21" max="21" width="11.6640625" customWidth="1"/>
    <col min="22" max="26" width="9.33203125" bestFit="1" customWidth="1"/>
    <col min="27" max="27" width="12.5" customWidth="1"/>
    <col min="28" max="32" width="9.33203125" bestFit="1" customWidth="1"/>
    <col min="33" max="33" width="12.33203125" customWidth="1"/>
    <col min="34" max="38" width="9.33203125" bestFit="1" customWidth="1"/>
    <col min="39" max="39" width="11.5" customWidth="1"/>
    <col min="40" max="44" width="9.33203125" bestFit="1" customWidth="1"/>
  </cols>
  <sheetData>
    <row r="1" spans="1:45" ht="30.75" customHeight="1" thickBot="1" x14ac:dyDescent="0.35">
      <c r="A1" s="138" t="s">
        <v>78</v>
      </c>
      <c r="B1" s="139"/>
      <c r="C1" s="139"/>
      <c r="D1" s="139"/>
      <c r="E1" s="148" t="s">
        <v>80</v>
      </c>
      <c r="F1" s="149"/>
      <c r="G1" s="139"/>
      <c r="H1" s="139"/>
      <c r="I1" s="139"/>
      <c r="J1" s="139"/>
      <c r="K1" s="139"/>
    </row>
    <row r="2" spans="1:45" s="7" customFormat="1" ht="23.25" customHeight="1" x14ac:dyDescent="0.3">
      <c r="A2" s="145" t="s">
        <v>8</v>
      </c>
      <c r="B2" s="40" t="s">
        <v>0</v>
      </c>
      <c r="C2" s="39"/>
      <c r="D2" s="40"/>
      <c r="E2" s="40"/>
      <c r="F2" s="40"/>
      <c r="G2" s="40"/>
      <c r="H2" s="40">
        <v>2012</v>
      </c>
      <c r="I2" s="40"/>
      <c r="J2" s="40"/>
      <c r="K2" s="40"/>
      <c r="L2" s="40"/>
      <c r="M2" s="41"/>
      <c r="N2" s="41">
        <v>2013</v>
      </c>
      <c r="O2" s="41"/>
      <c r="P2" s="41"/>
      <c r="Q2" s="41"/>
      <c r="R2" s="41"/>
      <c r="S2" s="41"/>
      <c r="T2" s="15">
        <v>2014</v>
      </c>
      <c r="U2" s="15"/>
      <c r="V2" s="9"/>
      <c r="W2" s="10"/>
      <c r="X2" s="14"/>
      <c r="Y2" s="14">
        <v>2015</v>
      </c>
      <c r="AE2" s="42">
        <v>2016</v>
      </c>
      <c r="AK2" s="42">
        <v>2017</v>
      </c>
      <c r="AQ2" s="42">
        <v>2018</v>
      </c>
    </row>
    <row r="3" spans="1:45" s="22" customFormat="1" ht="27" customHeight="1" x14ac:dyDescent="0.2">
      <c r="A3" s="144"/>
      <c r="B3" s="18" t="s">
        <v>9</v>
      </c>
      <c r="C3" s="18"/>
      <c r="D3" s="19" t="s">
        <v>10</v>
      </c>
      <c r="E3" s="19" t="s">
        <v>11</v>
      </c>
      <c r="F3" s="19" t="s">
        <v>12</v>
      </c>
      <c r="G3" s="19" t="s">
        <v>13</v>
      </c>
      <c r="H3" s="19" t="s">
        <v>43</v>
      </c>
      <c r="I3" s="19" t="s">
        <v>44</v>
      </c>
      <c r="J3" s="20" t="s">
        <v>14</v>
      </c>
      <c r="K3" s="20" t="s">
        <v>15</v>
      </c>
      <c r="L3" s="20" t="s">
        <v>16</v>
      </c>
      <c r="M3" s="20" t="s">
        <v>22</v>
      </c>
      <c r="N3" s="20" t="s">
        <v>43</v>
      </c>
      <c r="O3" s="20" t="s">
        <v>44</v>
      </c>
      <c r="P3" s="21" t="s">
        <v>32</v>
      </c>
      <c r="Q3" s="21" t="s">
        <v>35</v>
      </c>
      <c r="R3" s="21" t="s">
        <v>37</v>
      </c>
      <c r="S3" s="21" t="s">
        <v>38</v>
      </c>
      <c r="T3" s="21" t="s">
        <v>43</v>
      </c>
      <c r="U3" s="21" t="s">
        <v>44</v>
      </c>
      <c r="V3" s="69" t="s">
        <v>39</v>
      </c>
      <c r="W3" s="69" t="s">
        <v>40</v>
      </c>
      <c r="X3" s="69" t="s">
        <v>41</v>
      </c>
      <c r="Y3" s="69" t="s">
        <v>42</v>
      </c>
      <c r="Z3" s="70" t="s">
        <v>33</v>
      </c>
      <c r="AA3" s="70" t="s">
        <v>34</v>
      </c>
      <c r="AB3" s="73" t="s">
        <v>45</v>
      </c>
      <c r="AC3" s="73" t="s">
        <v>46</v>
      </c>
      <c r="AD3" s="73" t="s">
        <v>47</v>
      </c>
      <c r="AE3" s="73" t="s">
        <v>48</v>
      </c>
      <c r="AF3" s="74" t="s">
        <v>33</v>
      </c>
      <c r="AG3" s="74" t="s">
        <v>34</v>
      </c>
      <c r="AH3" s="79" t="s">
        <v>64</v>
      </c>
      <c r="AI3" s="79" t="s">
        <v>65</v>
      </c>
      <c r="AJ3" s="79" t="s">
        <v>66</v>
      </c>
      <c r="AK3" s="79" t="s">
        <v>67</v>
      </c>
      <c r="AL3" s="80" t="s">
        <v>33</v>
      </c>
      <c r="AM3" s="80" t="s">
        <v>34</v>
      </c>
      <c r="AN3" s="84" t="s">
        <v>68</v>
      </c>
      <c r="AO3" s="84" t="s">
        <v>69</v>
      </c>
      <c r="AP3" s="84" t="s">
        <v>70</v>
      </c>
      <c r="AQ3" s="84" t="s">
        <v>71</v>
      </c>
      <c r="AR3" s="85" t="s">
        <v>33</v>
      </c>
      <c r="AS3" s="85" t="s">
        <v>34</v>
      </c>
    </row>
    <row r="4" spans="1:45" s="29" customFormat="1" ht="21" x14ac:dyDescent="0.25">
      <c r="A4" s="23" t="s">
        <v>1</v>
      </c>
      <c r="B4" s="24">
        <v>1</v>
      </c>
      <c r="C4" s="24"/>
      <c r="D4" s="25">
        <v>1</v>
      </c>
      <c r="E4" s="25">
        <v>1</v>
      </c>
      <c r="F4" s="25">
        <v>1</v>
      </c>
      <c r="G4" s="25">
        <v>1</v>
      </c>
      <c r="H4" s="25">
        <f>SUM(D4:G4)</f>
        <v>4</v>
      </c>
      <c r="I4" s="32">
        <f>$H4/H$11</f>
        <v>5.1948051948051951E-2</v>
      </c>
      <c r="J4" s="26">
        <v>1</v>
      </c>
      <c r="K4" s="26">
        <v>1</v>
      </c>
      <c r="L4" s="26">
        <v>1</v>
      </c>
      <c r="M4" s="26">
        <v>1</v>
      </c>
      <c r="N4" s="34">
        <f>SUM(J4:M4)</f>
        <v>4</v>
      </c>
      <c r="O4" s="33">
        <f>N4/$N$11</f>
        <v>3.9603960396039604E-2</v>
      </c>
      <c r="P4" s="16">
        <v>5</v>
      </c>
      <c r="Q4" s="16">
        <v>4</v>
      </c>
      <c r="R4" s="16">
        <v>5</v>
      </c>
      <c r="S4" s="16">
        <v>14</v>
      </c>
      <c r="T4" s="16">
        <f>SUM(P4:S4)</f>
        <v>28</v>
      </c>
      <c r="U4" s="35">
        <f>T4/$T$11</f>
        <v>0.16091954022988506</v>
      </c>
      <c r="V4" s="71">
        <v>7</v>
      </c>
      <c r="W4" s="71">
        <v>16</v>
      </c>
      <c r="X4" s="71">
        <v>6</v>
      </c>
      <c r="Y4" s="71">
        <v>7</v>
      </c>
      <c r="Z4" s="72">
        <f>SUM(V4:Y4)</f>
        <v>36</v>
      </c>
      <c r="AA4" s="77">
        <f>Z4/Z$11</f>
        <v>0.2011173184357542</v>
      </c>
      <c r="AB4" s="75">
        <v>0</v>
      </c>
      <c r="AC4" s="75">
        <v>0</v>
      </c>
      <c r="AD4" s="75"/>
      <c r="AE4" s="75"/>
      <c r="AF4" s="76">
        <f>SUM(AB4:AE4)</f>
        <v>0</v>
      </c>
      <c r="AG4" s="78">
        <f>AF4/AF$11</f>
        <v>0</v>
      </c>
      <c r="AH4" s="81"/>
      <c r="AI4" s="81"/>
      <c r="AJ4" s="81"/>
      <c r="AK4" s="81"/>
      <c r="AL4" s="82">
        <f>SUM(AH4:AK4)</f>
        <v>0</v>
      </c>
      <c r="AM4" s="83" t="e">
        <f>AL4/AL$11</f>
        <v>#DIV/0!</v>
      </c>
      <c r="AN4" s="86"/>
      <c r="AO4" s="86"/>
      <c r="AP4" s="86"/>
      <c r="AQ4" s="86"/>
      <c r="AR4" s="87">
        <f>SUM(AN4:AQ4)</f>
        <v>0</v>
      </c>
      <c r="AS4" s="88" t="e">
        <f>AR4/AR$11</f>
        <v>#DIV/0!</v>
      </c>
    </row>
    <row r="5" spans="1:45" s="29" customFormat="1" ht="21" x14ac:dyDescent="0.25">
      <c r="A5" s="23" t="s">
        <v>2</v>
      </c>
      <c r="B5" s="27">
        <v>0</v>
      </c>
      <c r="C5" s="27"/>
      <c r="D5" s="25">
        <v>1</v>
      </c>
      <c r="E5" s="25">
        <v>5</v>
      </c>
      <c r="F5" s="25">
        <v>3</v>
      </c>
      <c r="G5" s="25">
        <v>3</v>
      </c>
      <c r="H5" s="25">
        <f>SUM(D5:G5)</f>
        <v>12</v>
      </c>
      <c r="I5" s="32">
        <f t="shared" ref="I5:I10" si="0">$H5/H$11</f>
        <v>0.15584415584415584</v>
      </c>
      <c r="J5" s="26">
        <v>3</v>
      </c>
      <c r="K5" s="26">
        <v>5</v>
      </c>
      <c r="L5" s="26">
        <v>9</v>
      </c>
      <c r="M5" s="26">
        <v>4</v>
      </c>
      <c r="N5" s="34">
        <f t="shared" ref="N5:N10" si="1">SUM(J5:M5)</f>
        <v>21</v>
      </c>
      <c r="O5" s="33">
        <f t="shared" ref="O5:O10" si="2">N5/$N$11</f>
        <v>0.20792079207920791</v>
      </c>
      <c r="P5" s="16">
        <v>4</v>
      </c>
      <c r="Q5" s="16">
        <v>6</v>
      </c>
      <c r="R5" s="16">
        <v>8</v>
      </c>
      <c r="S5" s="16">
        <v>28</v>
      </c>
      <c r="T5" s="16">
        <f t="shared" ref="T5:T10" si="3">SUM(P5:S5)</f>
        <v>46</v>
      </c>
      <c r="U5" s="35">
        <f t="shared" ref="U5:U10" si="4">T5/$T$11</f>
        <v>0.26436781609195403</v>
      </c>
      <c r="V5" s="71">
        <v>13</v>
      </c>
      <c r="W5" s="71">
        <v>7</v>
      </c>
      <c r="X5" s="71">
        <v>14</v>
      </c>
      <c r="Y5" s="71">
        <v>3</v>
      </c>
      <c r="Z5" s="72">
        <f t="shared" ref="Z5:Z10" si="5">SUM(V5:Y5)</f>
        <v>37</v>
      </c>
      <c r="AA5" s="77">
        <f t="shared" ref="AA5:AA10" si="6">Z5/Z$11</f>
        <v>0.20670391061452514</v>
      </c>
      <c r="AB5" s="75">
        <v>1</v>
      </c>
      <c r="AC5" s="75">
        <v>1</v>
      </c>
      <c r="AD5" s="75"/>
      <c r="AE5" s="75"/>
      <c r="AF5" s="76">
        <f t="shared" ref="AF5:AF10" si="7">SUM(AB5:AE5)</f>
        <v>2</v>
      </c>
      <c r="AG5" s="78">
        <f t="shared" ref="AG5:AG10" si="8">AF5/AF$11</f>
        <v>1</v>
      </c>
      <c r="AH5" s="81"/>
      <c r="AI5" s="81"/>
      <c r="AJ5" s="81"/>
      <c r="AK5" s="81"/>
      <c r="AL5" s="82">
        <f t="shared" ref="AL5:AL10" si="9">SUM(AH5:AK5)</f>
        <v>0</v>
      </c>
      <c r="AM5" s="83" t="e">
        <f t="shared" ref="AM5:AM10" si="10">AL5/AL$11</f>
        <v>#DIV/0!</v>
      </c>
      <c r="AN5" s="86"/>
      <c r="AO5" s="86"/>
      <c r="AP5" s="86"/>
      <c r="AQ5" s="86"/>
      <c r="AR5" s="87">
        <f t="shared" ref="AR5:AR10" si="11">SUM(AN5:AQ5)</f>
        <v>0</v>
      </c>
      <c r="AS5" s="88" t="e">
        <f t="shared" ref="AS5:AS10" si="12">AR5/AR$11</f>
        <v>#DIV/0!</v>
      </c>
    </row>
    <row r="6" spans="1:45" s="29" customFormat="1" ht="44.25" customHeight="1" x14ac:dyDescent="0.25">
      <c r="A6" s="23" t="s">
        <v>3</v>
      </c>
      <c r="B6" s="27">
        <v>0</v>
      </c>
      <c r="C6" s="27"/>
      <c r="D6" s="25">
        <v>0</v>
      </c>
      <c r="E6" s="25">
        <v>3</v>
      </c>
      <c r="F6" s="25">
        <v>2</v>
      </c>
      <c r="G6" s="25">
        <v>0</v>
      </c>
      <c r="H6" s="25">
        <f t="shared" ref="H6:H10" si="13">SUM(D6:G6)</f>
        <v>5</v>
      </c>
      <c r="I6" s="32">
        <f t="shared" si="0"/>
        <v>6.4935064935064929E-2</v>
      </c>
      <c r="J6" s="26">
        <v>0</v>
      </c>
      <c r="K6" s="26">
        <v>3</v>
      </c>
      <c r="L6" s="26">
        <v>0</v>
      </c>
      <c r="M6" s="26">
        <v>1</v>
      </c>
      <c r="N6" s="34">
        <f t="shared" si="1"/>
        <v>4</v>
      </c>
      <c r="O6" s="33">
        <f t="shared" si="2"/>
        <v>3.9603960396039604E-2</v>
      </c>
      <c r="P6" s="16">
        <v>0</v>
      </c>
      <c r="Q6" s="16">
        <v>0</v>
      </c>
      <c r="R6" s="16">
        <v>2</v>
      </c>
      <c r="S6" s="16">
        <v>3</v>
      </c>
      <c r="T6" s="16">
        <f t="shared" si="3"/>
        <v>5</v>
      </c>
      <c r="U6" s="35">
        <f t="shared" si="4"/>
        <v>2.8735632183908046E-2</v>
      </c>
      <c r="V6" s="71">
        <v>2</v>
      </c>
      <c r="W6" s="71">
        <v>0</v>
      </c>
      <c r="X6" s="71">
        <v>0</v>
      </c>
      <c r="Y6" s="71">
        <v>0</v>
      </c>
      <c r="Z6" s="72">
        <f t="shared" si="5"/>
        <v>2</v>
      </c>
      <c r="AA6" s="77">
        <f t="shared" si="6"/>
        <v>1.11731843575419E-2</v>
      </c>
      <c r="AB6" s="75">
        <v>0</v>
      </c>
      <c r="AC6" s="75">
        <v>0</v>
      </c>
      <c r="AD6" s="75"/>
      <c r="AE6" s="75"/>
      <c r="AF6" s="76">
        <f t="shared" si="7"/>
        <v>0</v>
      </c>
      <c r="AG6" s="78">
        <f t="shared" si="8"/>
        <v>0</v>
      </c>
      <c r="AH6" s="81"/>
      <c r="AI6" s="81"/>
      <c r="AJ6" s="81"/>
      <c r="AK6" s="81"/>
      <c r="AL6" s="82">
        <f t="shared" si="9"/>
        <v>0</v>
      </c>
      <c r="AM6" s="83" t="e">
        <f t="shared" si="10"/>
        <v>#DIV/0!</v>
      </c>
      <c r="AN6" s="86"/>
      <c r="AO6" s="86"/>
      <c r="AP6" s="86"/>
      <c r="AQ6" s="86"/>
      <c r="AR6" s="87">
        <f t="shared" si="11"/>
        <v>0</v>
      </c>
      <c r="AS6" s="88" t="e">
        <f t="shared" si="12"/>
        <v>#DIV/0!</v>
      </c>
    </row>
    <row r="7" spans="1:45" s="29" customFormat="1" ht="21" x14ac:dyDescent="0.25">
      <c r="A7" s="23" t="s">
        <v>4</v>
      </c>
      <c r="B7" s="27">
        <v>1</v>
      </c>
      <c r="C7" s="27"/>
      <c r="D7" s="25">
        <v>0</v>
      </c>
      <c r="E7" s="25">
        <v>5</v>
      </c>
      <c r="F7" s="25">
        <v>2</v>
      </c>
      <c r="G7" s="25">
        <v>2</v>
      </c>
      <c r="H7" s="25">
        <f t="shared" si="13"/>
        <v>9</v>
      </c>
      <c r="I7" s="32">
        <f t="shared" si="0"/>
        <v>0.11688311688311688</v>
      </c>
      <c r="J7" s="30">
        <v>0</v>
      </c>
      <c r="K7" s="26">
        <v>5</v>
      </c>
      <c r="L7" s="26">
        <v>9</v>
      </c>
      <c r="M7" s="26">
        <v>15</v>
      </c>
      <c r="N7" s="34">
        <f t="shared" si="1"/>
        <v>29</v>
      </c>
      <c r="O7" s="33">
        <f t="shared" si="2"/>
        <v>0.28712871287128711</v>
      </c>
      <c r="P7" s="16">
        <v>9</v>
      </c>
      <c r="Q7" s="16">
        <v>0</v>
      </c>
      <c r="R7" s="16">
        <v>28</v>
      </c>
      <c r="S7" s="16">
        <v>33</v>
      </c>
      <c r="T7" s="16">
        <f t="shared" si="3"/>
        <v>70</v>
      </c>
      <c r="U7" s="35">
        <f t="shared" si="4"/>
        <v>0.40229885057471265</v>
      </c>
      <c r="V7" s="71">
        <v>9</v>
      </c>
      <c r="W7" s="71">
        <v>7</v>
      </c>
      <c r="X7" s="71">
        <v>17</v>
      </c>
      <c r="Y7" s="71">
        <v>9</v>
      </c>
      <c r="Z7" s="72">
        <f t="shared" si="5"/>
        <v>42</v>
      </c>
      <c r="AA7" s="77">
        <f t="shared" si="6"/>
        <v>0.23463687150837989</v>
      </c>
      <c r="AB7" s="75">
        <v>0</v>
      </c>
      <c r="AC7" s="75">
        <v>0</v>
      </c>
      <c r="AD7" s="75"/>
      <c r="AE7" s="75"/>
      <c r="AF7" s="76">
        <f t="shared" si="7"/>
        <v>0</v>
      </c>
      <c r="AG7" s="78">
        <f t="shared" si="8"/>
        <v>0</v>
      </c>
      <c r="AH7" s="81"/>
      <c r="AI7" s="81"/>
      <c r="AJ7" s="81"/>
      <c r="AK7" s="81"/>
      <c r="AL7" s="82">
        <f t="shared" si="9"/>
        <v>0</v>
      </c>
      <c r="AM7" s="83" t="e">
        <f t="shared" si="10"/>
        <v>#DIV/0!</v>
      </c>
      <c r="AN7" s="86"/>
      <c r="AO7" s="86"/>
      <c r="AP7" s="86"/>
      <c r="AQ7" s="86"/>
      <c r="AR7" s="87">
        <f t="shared" si="11"/>
        <v>0</v>
      </c>
      <c r="AS7" s="88" t="e">
        <f t="shared" si="12"/>
        <v>#DIV/0!</v>
      </c>
    </row>
    <row r="8" spans="1:45" s="29" customFormat="1" ht="42" x14ac:dyDescent="0.25">
      <c r="A8" s="23" t="s">
        <v>5</v>
      </c>
      <c r="B8" s="27">
        <v>1</v>
      </c>
      <c r="C8" s="27"/>
      <c r="D8" s="25">
        <v>1</v>
      </c>
      <c r="E8" s="25">
        <v>7</v>
      </c>
      <c r="F8" s="25">
        <v>6</v>
      </c>
      <c r="G8" s="25">
        <v>4</v>
      </c>
      <c r="H8" s="25">
        <f t="shared" si="13"/>
        <v>18</v>
      </c>
      <c r="I8" s="32">
        <f t="shared" si="0"/>
        <v>0.23376623376623376</v>
      </c>
      <c r="J8" s="26">
        <v>0</v>
      </c>
      <c r="K8" s="26">
        <v>7</v>
      </c>
      <c r="L8" s="26">
        <v>3</v>
      </c>
      <c r="M8" s="26">
        <v>3</v>
      </c>
      <c r="N8" s="34">
        <f t="shared" si="1"/>
        <v>13</v>
      </c>
      <c r="O8" s="33">
        <f t="shared" si="2"/>
        <v>0.12871287128712872</v>
      </c>
      <c r="P8" s="16">
        <v>1</v>
      </c>
      <c r="Q8" s="16">
        <v>3</v>
      </c>
      <c r="R8" s="16">
        <v>2</v>
      </c>
      <c r="S8" s="16">
        <v>1</v>
      </c>
      <c r="T8" s="16">
        <f t="shared" si="3"/>
        <v>7</v>
      </c>
      <c r="U8" s="35">
        <f t="shared" si="4"/>
        <v>4.0229885057471264E-2</v>
      </c>
      <c r="V8" s="71">
        <v>4</v>
      </c>
      <c r="W8" s="71">
        <v>3</v>
      </c>
      <c r="X8" s="71">
        <v>2</v>
      </c>
      <c r="Y8" s="71">
        <v>3</v>
      </c>
      <c r="Z8" s="72">
        <f t="shared" si="5"/>
        <v>12</v>
      </c>
      <c r="AA8" s="77">
        <f t="shared" si="6"/>
        <v>6.7039106145251395E-2</v>
      </c>
      <c r="AB8" s="75">
        <v>0</v>
      </c>
      <c r="AC8" s="75">
        <v>0</v>
      </c>
      <c r="AD8" s="75"/>
      <c r="AE8" s="75"/>
      <c r="AF8" s="76">
        <f t="shared" si="7"/>
        <v>0</v>
      </c>
      <c r="AG8" s="78">
        <f t="shared" si="8"/>
        <v>0</v>
      </c>
      <c r="AH8" s="81"/>
      <c r="AI8" s="81"/>
      <c r="AJ8" s="81"/>
      <c r="AK8" s="81"/>
      <c r="AL8" s="82">
        <f t="shared" si="9"/>
        <v>0</v>
      </c>
      <c r="AM8" s="83" t="e">
        <f t="shared" si="10"/>
        <v>#DIV/0!</v>
      </c>
      <c r="AN8" s="86"/>
      <c r="AO8" s="86"/>
      <c r="AP8" s="86"/>
      <c r="AQ8" s="86"/>
      <c r="AR8" s="87">
        <f t="shared" si="11"/>
        <v>0</v>
      </c>
      <c r="AS8" s="88" t="e">
        <f t="shared" si="12"/>
        <v>#DIV/0!</v>
      </c>
    </row>
    <row r="9" spans="1:45" s="29" customFormat="1" ht="42" x14ac:dyDescent="0.25">
      <c r="A9" s="23" t="s">
        <v>6</v>
      </c>
      <c r="B9" s="27">
        <v>2</v>
      </c>
      <c r="C9" s="27"/>
      <c r="D9" s="25">
        <v>0</v>
      </c>
      <c r="E9" s="25">
        <v>5</v>
      </c>
      <c r="F9" s="25">
        <v>3</v>
      </c>
      <c r="G9" s="25">
        <v>8</v>
      </c>
      <c r="H9" s="25">
        <f t="shared" si="13"/>
        <v>16</v>
      </c>
      <c r="I9" s="32">
        <f t="shared" si="0"/>
        <v>0.20779220779220781</v>
      </c>
      <c r="J9" s="26">
        <v>2</v>
      </c>
      <c r="K9" s="26">
        <v>5</v>
      </c>
      <c r="L9" s="26">
        <v>3</v>
      </c>
      <c r="M9" s="26">
        <v>4</v>
      </c>
      <c r="N9" s="34">
        <f t="shared" si="1"/>
        <v>14</v>
      </c>
      <c r="O9" s="33">
        <f t="shared" si="2"/>
        <v>0.13861386138613863</v>
      </c>
      <c r="P9" s="16">
        <v>3</v>
      </c>
      <c r="Q9" s="16">
        <v>1</v>
      </c>
      <c r="R9" s="16">
        <v>5</v>
      </c>
      <c r="S9" s="16">
        <v>0</v>
      </c>
      <c r="T9" s="16">
        <f t="shared" si="3"/>
        <v>9</v>
      </c>
      <c r="U9" s="35">
        <f t="shared" si="4"/>
        <v>5.1724137931034482E-2</v>
      </c>
      <c r="V9" s="71">
        <v>6</v>
      </c>
      <c r="W9" s="71">
        <v>2</v>
      </c>
      <c r="X9" s="71">
        <v>10</v>
      </c>
      <c r="Y9" s="71">
        <v>3</v>
      </c>
      <c r="Z9" s="72">
        <f t="shared" si="5"/>
        <v>21</v>
      </c>
      <c r="AA9" s="77">
        <f t="shared" si="6"/>
        <v>0.11731843575418995</v>
      </c>
      <c r="AB9" s="75">
        <v>0</v>
      </c>
      <c r="AC9" s="75">
        <v>0</v>
      </c>
      <c r="AD9" s="75"/>
      <c r="AE9" s="75"/>
      <c r="AF9" s="76">
        <f t="shared" si="7"/>
        <v>0</v>
      </c>
      <c r="AG9" s="78">
        <f t="shared" si="8"/>
        <v>0</v>
      </c>
      <c r="AH9" s="81"/>
      <c r="AI9" s="81"/>
      <c r="AJ9" s="81"/>
      <c r="AK9" s="81"/>
      <c r="AL9" s="82">
        <f t="shared" si="9"/>
        <v>0</v>
      </c>
      <c r="AM9" s="83" t="e">
        <f t="shared" si="10"/>
        <v>#DIV/0!</v>
      </c>
      <c r="AN9" s="86"/>
      <c r="AO9" s="86"/>
      <c r="AP9" s="86"/>
      <c r="AQ9" s="86"/>
      <c r="AR9" s="87">
        <f t="shared" si="11"/>
        <v>0</v>
      </c>
      <c r="AS9" s="88" t="e">
        <f t="shared" si="12"/>
        <v>#DIV/0!</v>
      </c>
    </row>
    <row r="10" spans="1:45" s="29" customFormat="1" ht="21" x14ac:dyDescent="0.25">
      <c r="A10" s="23" t="s">
        <v>7</v>
      </c>
      <c r="B10" s="27">
        <v>1</v>
      </c>
      <c r="C10" s="27"/>
      <c r="D10" s="25">
        <v>0</v>
      </c>
      <c r="E10" s="25">
        <v>5</v>
      </c>
      <c r="F10" s="25">
        <v>7</v>
      </c>
      <c r="G10" s="25">
        <v>1</v>
      </c>
      <c r="H10" s="25">
        <f t="shared" si="13"/>
        <v>13</v>
      </c>
      <c r="I10" s="32">
        <f t="shared" si="0"/>
        <v>0.16883116883116883</v>
      </c>
      <c r="J10" s="26">
        <v>2</v>
      </c>
      <c r="K10" s="26">
        <v>5</v>
      </c>
      <c r="L10" s="26">
        <v>2</v>
      </c>
      <c r="M10" s="26">
        <v>7</v>
      </c>
      <c r="N10" s="34">
        <f t="shared" si="1"/>
        <v>16</v>
      </c>
      <c r="O10" s="33">
        <f t="shared" si="2"/>
        <v>0.15841584158415842</v>
      </c>
      <c r="P10" s="16">
        <v>2</v>
      </c>
      <c r="Q10" s="16">
        <v>2</v>
      </c>
      <c r="R10" s="16">
        <v>3</v>
      </c>
      <c r="S10" s="16">
        <v>2</v>
      </c>
      <c r="T10" s="16">
        <f t="shared" si="3"/>
        <v>9</v>
      </c>
      <c r="U10" s="35">
        <f t="shared" si="4"/>
        <v>5.1724137931034482E-2</v>
      </c>
      <c r="V10" s="71">
        <v>12</v>
      </c>
      <c r="W10" s="71">
        <v>9</v>
      </c>
      <c r="X10" s="71">
        <v>6</v>
      </c>
      <c r="Y10" s="71">
        <v>2</v>
      </c>
      <c r="Z10" s="72">
        <f t="shared" si="5"/>
        <v>29</v>
      </c>
      <c r="AA10" s="77">
        <f t="shared" si="6"/>
        <v>0.16201117318435754</v>
      </c>
      <c r="AB10" s="75">
        <v>0</v>
      </c>
      <c r="AC10" s="75">
        <v>0</v>
      </c>
      <c r="AD10" s="75"/>
      <c r="AE10" s="75"/>
      <c r="AF10" s="76">
        <f t="shared" si="7"/>
        <v>0</v>
      </c>
      <c r="AG10" s="78">
        <f t="shared" si="8"/>
        <v>0</v>
      </c>
      <c r="AH10" s="81"/>
      <c r="AI10" s="81"/>
      <c r="AJ10" s="81"/>
      <c r="AK10" s="81"/>
      <c r="AL10" s="82">
        <f t="shared" si="9"/>
        <v>0</v>
      </c>
      <c r="AM10" s="83" t="e">
        <f t="shared" si="10"/>
        <v>#DIV/0!</v>
      </c>
      <c r="AN10" s="86"/>
      <c r="AO10" s="86"/>
      <c r="AP10" s="86"/>
      <c r="AQ10" s="86"/>
      <c r="AR10" s="87">
        <f t="shared" si="11"/>
        <v>0</v>
      </c>
      <c r="AS10" s="88" t="e">
        <f t="shared" si="12"/>
        <v>#DIV/0!</v>
      </c>
    </row>
    <row r="11" spans="1:45" s="17" customFormat="1" ht="16" x14ac:dyDescent="0.2">
      <c r="A11" s="31"/>
      <c r="B11" s="31">
        <f>SUM(B4:B10)</f>
        <v>6</v>
      </c>
      <c r="C11" s="31"/>
      <c r="D11" s="31">
        <f t="shared" ref="D11:S11" si="14">SUM(D4:D10)</f>
        <v>3</v>
      </c>
      <c r="E11" s="31">
        <f t="shared" si="14"/>
        <v>31</v>
      </c>
      <c r="F11" s="31">
        <f t="shared" si="14"/>
        <v>24</v>
      </c>
      <c r="G11" s="31">
        <f t="shared" si="14"/>
        <v>19</v>
      </c>
      <c r="H11" s="31">
        <f>SUM(H4:H10)</f>
        <v>77</v>
      </c>
      <c r="I11" s="38">
        <f>SUM(I4:I10)</f>
        <v>1</v>
      </c>
      <c r="J11" s="17">
        <f t="shared" si="14"/>
        <v>8</v>
      </c>
      <c r="K11" s="17">
        <f t="shared" si="14"/>
        <v>31</v>
      </c>
      <c r="L11" s="17">
        <f t="shared" si="14"/>
        <v>27</v>
      </c>
      <c r="M11" s="17">
        <f t="shared" si="14"/>
        <v>35</v>
      </c>
      <c r="N11" s="17">
        <f>SUM(N4:N10)</f>
        <v>101</v>
      </c>
      <c r="O11" s="37">
        <f>SUM(O4:O10)</f>
        <v>1</v>
      </c>
      <c r="P11" s="17">
        <f t="shared" si="14"/>
        <v>24</v>
      </c>
      <c r="Q11" s="17">
        <f t="shared" si="14"/>
        <v>16</v>
      </c>
      <c r="R11" s="17">
        <f t="shared" si="14"/>
        <v>53</v>
      </c>
      <c r="S11" s="17">
        <f t="shared" si="14"/>
        <v>81</v>
      </c>
      <c r="T11" s="17">
        <f>SUM(T4:T10)</f>
        <v>174</v>
      </c>
      <c r="U11" s="36">
        <f>SUM(U4:U10)</f>
        <v>1.0000000000000002</v>
      </c>
      <c r="V11" s="17">
        <f t="shared" ref="V11:AR11" si="15">SUM(V4:V10)</f>
        <v>53</v>
      </c>
      <c r="W11" s="17">
        <f t="shared" si="15"/>
        <v>44</v>
      </c>
      <c r="X11" s="17">
        <f t="shared" si="15"/>
        <v>55</v>
      </c>
      <c r="Y11" s="17">
        <f t="shared" si="15"/>
        <v>27</v>
      </c>
      <c r="Z11" s="28">
        <f>SUM(Z4:Z10)</f>
        <v>179</v>
      </c>
      <c r="AA11" s="36">
        <f t="shared" si="15"/>
        <v>1</v>
      </c>
      <c r="AB11" s="17">
        <f t="shared" si="15"/>
        <v>1</v>
      </c>
      <c r="AC11" s="17">
        <f t="shared" si="15"/>
        <v>1</v>
      </c>
      <c r="AD11" s="17">
        <f t="shared" si="15"/>
        <v>0</v>
      </c>
      <c r="AE11" s="17">
        <f t="shared" si="15"/>
        <v>0</v>
      </c>
      <c r="AF11" s="17">
        <f t="shared" si="15"/>
        <v>2</v>
      </c>
      <c r="AG11" s="36">
        <f t="shared" ref="AG11" si="16">SUM(AG4:AG10)</f>
        <v>1</v>
      </c>
      <c r="AH11" s="17">
        <f t="shared" si="15"/>
        <v>0</v>
      </c>
      <c r="AI11" s="17">
        <f t="shared" si="15"/>
        <v>0</v>
      </c>
      <c r="AJ11" s="17">
        <f t="shared" si="15"/>
        <v>0</v>
      </c>
      <c r="AK11" s="17">
        <f t="shared" si="15"/>
        <v>0</v>
      </c>
      <c r="AL11" s="17">
        <f t="shared" si="15"/>
        <v>0</v>
      </c>
      <c r="AM11" s="36" t="e">
        <f t="shared" ref="AM11" si="17">SUM(AM4:AM10)</f>
        <v>#DIV/0!</v>
      </c>
      <c r="AN11" s="17">
        <f t="shared" si="15"/>
        <v>0</v>
      </c>
      <c r="AO11" s="17">
        <f t="shared" si="15"/>
        <v>0</v>
      </c>
      <c r="AP11" s="17">
        <f t="shared" si="15"/>
        <v>0</v>
      </c>
      <c r="AQ11" s="17">
        <f t="shared" si="15"/>
        <v>0</v>
      </c>
      <c r="AR11" s="17">
        <f t="shared" si="15"/>
        <v>0</v>
      </c>
      <c r="AS11" s="36" t="e">
        <f t="shared" ref="AS11" si="18">SUM(AS4:AS10)</f>
        <v>#DIV/0!</v>
      </c>
    </row>
    <row r="12" spans="1:45" ht="42" x14ac:dyDescent="0.25">
      <c r="A12" s="49" t="s">
        <v>49</v>
      </c>
      <c r="B12" s="50"/>
      <c r="C12" s="51"/>
      <c r="D12" s="55">
        <f>'Survey Participation '!C4</f>
        <v>152</v>
      </c>
      <c r="E12" s="56">
        <f>'Survey Participation '!C5</f>
        <v>927</v>
      </c>
      <c r="F12" s="56">
        <f>'Survey Participation '!C6</f>
        <v>927</v>
      </c>
      <c r="G12" s="55">
        <f>'Survey Participation '!C7</f>
        <v>745</v>
      </c>
      <c r="H12" s="55">
        <f>SUM(D12:G12)</f>
        <v>2751</v>
      </c>
      <c r="I12" s="55"/>
      <c r="J12" s="57">
        <f>'Survey Participation '!C8</f>
        <v>625</v>
      </c>
      <c r="K12" s="57">
        <f>'Survey Participation '!C9</f>
        <v>617</v>
      </c>
      <c r="L12" s="57">
        <f>'Survey Participation '!C10</f>
        <v>629</v>
      </c>
      <c r="M12" s="57">
        <f>'Survey Participation '!C11</f>
        <v>923</v>
      </c>
      <c r="N12" s="57">
        <f>SUM(J12:M12)</f>
        <v>2794</v>
      </c>
      <c r="O12" s="58"/>
      <c r="P12" s="67">
        <f>'Survey Participation '!C12</f>
        <v>2799</v>
      </c>
      <c r="Q12" s="67">
        <f>'Survey Participation '!C13</f>
        <v>660</v>
      </c>
      <c r="R12" s="67">
        <f>'Survey Participation '!C14</f>
        <v>705</v>
      </c>
      <c r="S12" s="67">
        <f>'Survey Participation '!C15</f>
        <v>665</v>
      </c>
      <c r="T12" s="67">
        <f>SUM(P12:S12)</f>
        <v>4829</v>
      </c>
      <c r="U12" s="68"/>
      <c r="V12" s="63">
        <f>'Survey Participation '!C16</f>
        <v>604</v>
      </c>
      <c r="W12" s="63">
        <f>'Survey Participation '!C17</f>
        <v>504</v>
      </c>
      <c r="X12" s="63">
        <f>'Survey Participation '!C18</f>
        <v>701</v>
      </c>
      <c r="Y12" s="63">
        <f>'Survey Participation '!C19</f>
        <v>876</v>
      </c>
      <c r="Z12" s="63">
        <f>SUM(V12:Y12)</f>
        <v>2685</v>
      </c>
      <c r="AA12" s="64"/>
      <c r="AB12" s="62">
        <f>'Survey Participation '!$C20</f>
        <v>985</v>
      </c>
      <c r="AC12" s="62">
        <f>'Survey Participation '!$C21</f>
        <v>985</v>
      </c>
      <c r="AD12" s="62">
        <f>'Survey Participation '!$C22</f>
        <v>0</v>
      </c>
      <c r="AE12" s="62">
        <f>'Survey Participation '!$C23</f>
        <v>0</v>
      </c>
      <c r="AF12" s="61">
        <f>SUM(AB12:AE12)</f>
        <v>1970</v>
      </c>
      <c r="AG12" s="62"/>
      <c r="AH12" s="60">
        <f>'Survey Participation '!$C24</f>
        <v>0</v>
      </c>
      <c r="AI12" s="60">
        <f>'Survey Participation '!$C25</f>
        <v>0</v>
      </c>
      <c r="AJ12" s="60">
        <f>'Survey Participation '!$C26</f>
        <v>0</v>
      </c>
      <c r="AK12" s="60">
        <f>'Survey Participation '!$C27</f>
        <v>0</v>
      </c>
      <c r="AL12" s="59">
        <f>SUM(AH12:AK12)</f>
        <v>0</v>
      </c>
      <c r="AM12" s="60"/>
      <c r="AN12" s="66">
        <f>'Survey Participation '!$C28</f>
        <v>0</v>
      </c>
      <c r="AO12" s="66">
        <f>'Survey Participation '!$C29</f>
        <v>0</v>
      </c>
      <c r="AP12" s="66">
        <f>'Survey Participation '!$C30</f>
        <v>0</v>
      </c>
      <c r="AQ12" s="66">
        <f>'Survey Participation '!$C31</f>
        <v>0</v>
      </c>
      <c r="AR12" s="65">
        <f>SUM(AN12:AQ12)</f>
        <v>0</v>
      </c>
      <c r="AS12" s="66"/>
    </row>
    <row r="13" spans="1:45" ht="39.75" customHeight="1" x14ac:dyDescent="0.25">
      <c r="A13" s="49" t="s">
        <v>50</v>
      </c>
      <c r="B13" s="51"/>
      <c r="C13" s="51"/>
      <c r="D13" s="52">
        <f>D11/D12*100000</f>
        <v>1973.6842105263156</v>
      </c>
      <c r="E13" s="52">
        <f t="shared" ref="E13:Z13" si="19">E11/E12*100000</f>
        <v>3344.1208198489753</v>
      </c>
      <c r="F13" s="52">
        <f t="shared" si="19"/>
        <v>2588.9967637540453</v>
      </c>
      <c r="G13" s="52">
        <f t="shared" si="19"/>
        <v>2550.3355704697988</v>
      </c>
      <c r="H13" s="52">
        <f t="shared" si="19"/>
        <v>2798.9821882951655</v>
      </c>
      <c r="I13" s="52"/>
      <c r="J13" s="52">
        <f t="shared" si="19"/>
        <v>1280</v>
      </c>
      <c r="K13" s="52">
        <f t="shared" si="19"/>
        <v>5024.3111831442466</v>
      </c>
      <c r="L13" s="52">
        <f t="shared" si="19"/>
        <v>4292.5278219395868</v>
      </c>
      <c r="M13" s="52">
        <f t="shared" si="19"/>
        <v>3791.9826652221018</v>
      </c>
      <c r="N13" s="52">
        <f t="shared" si="19"/>
        <v>3614.889047959914</v>
      </c>
      <c r="O13" s="52"/>
      <c r="P13" s="52">
        <f t="shared" si="19"/>
        <v>857.44908896034292</v>
      </c>
      <c r="Q13" s="52">
        <f t="shared" si="19"/>
        <v>2424.242424242424</v>
      </c>
      <c r="R13" s="52">
        <f t="shared" si="19"/>
        <v>7517.7304964539007</v>
      </c>
      <c r="S13" s="52">
        <f t="shared" si="19"/>
        <v>12180.451127819548</v>
      </c>
      <c r="T13" s="52">
        <f t="shared" si="19"/>
        <v>3603.2304825015531</v>
      </c>
      <c r="U13" s="52"/>
      <c r="V13" s="52">
        <f t="shared" si="19"/>
        <v>8774.8344370860923</v>
      </c>
      <c r="W13" s="52">
        <f t="shared" si="19"/>
        <v>8730.1587301587297</v>
      </c>
      <c r="X13" s="52">
        <f t="shared" si="19"/>
        <v>7845.9343794579163</v>
      </c>
      <c r="Y13" s="52">
        <f t="shared" si="19"/>
        <v>3082.1917808219177</v>
      </c>
      <c r="Z13" s="52">
        <f t="shared" si="19"/>
        <v>6666.666666666667</v>
      </c>
      <c r="AA13" s="52"/>
      <c r="AB13" s="52">
        <f>AB11/AB12*100000</f>
        <v>101.52284263959392</v>
      </c>
      <c r="AC13" s="52">
        <f>AC11/AC12*100000</f>
        <v>101.52284263959392</v>
      </c>
      <c r="AD13" s="52" t="e">
        <f t="shared" ref="AD13:AH13" si="20">AD11/AD12*100000</f>
        <v>#DIV/0!</v>
      </c>
      <c r="AE13" s="52" t="e">
        <f t="shared" si="20"/>
        <v>#DIV/0!</v>
      </c>
      <c r="AF13" s="52">
        <f t="shared" si="20"/>
        <v>101.52284263959392</v>
      </c>
      <c r="AG13" s="53"/>
      <c r="AH13" s="52" t="e">
        <f t="shared" si="20"/>
        <v>#DIV/0!</v>
      </c>
      <c r="AI13" s="52" t="e">
        <f t="shared" ref="AI13" si="21">AI11/AI12*100000</f>
        <v>#DIV/0!</v>
      </c>
      <c r="AJ13" s="52" t="e">
        <f t="shared" ref="AJ13" si="22">AJ11/AJ12*100000</f>
        <v>#DIV/0!</v>
      </c>
      <c r="AK13" s="52" t="e">
        <f t="shared" ref="AK13" si="23">AK11/AK12*100000</f>
        <v>#DIV/0!</v>
      </c>
      <c r="AL13" s="52" t="e">
        <f t="shared" ref="AL13:AN13" si="24">AL11/AL12*100000</f>
        <v>#DIV/0!</v>
      </c>
      <c r="AM13" s="53"/>
      <c r="AN13" s="52" t="e">
        <f t="shared" si="24"/>
        <v>#DIV/0!</v>
      </c>
      <c r="AO13" s="52" t="e">
        <f t="shared" ref="AO13" si="25">AO11/AO12*100000</f>
        <v>#DIV/0!</v>
      </c>
      <c r="AP13" s="52" t="e">
        <f t="shared" ref="AP13" si="26">AP11/AP12*100000</f>
        <v>#DIV/0!</v>
      </c>
      <c r="AQ13" s="52" t="e">
        <f t="shared" ref="AQ13" si="27">AQ11/AQ12*100000</f>
        <v>#DIV/0!</v>
      </c>
      <c r="AR13" s="52" t="e">
        <f t="shared" ref="AR13" si="28">AR11/AR12*100000</f>
        <v>#DIV/0!</v>
      </c>
      <c r="AS13" s="53"/>
    </row>
    <row r="14" spans="1:45" ht="16" x14ac:dyDescent="0.2">
      <c r="A14" s="1"/>
      <c r="B14" s="48"/>
      <c r="C14" s="48"/>
      <c r="D14" s="48"/>
      <c r="E14" s="48"/>
      <c r="F14" s="48"/>
      <c r="G14" s="48"/>
      <c r="H14" s="48"/>
      <c r="I14" s="4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45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3:21" ht="21" x14ac:dyDescent="0.25">
      <c r="C17" s="146" t="s">
        <v>72</v>
      </c>
      <c r="D17" s="147"/>
      <c r="E17" s="1"/>
      <c r="F17" s="1"/>
      <c r="G17" s="1"/>
      <c r="H17" s="1"/>
      <c r="I17" s="1"/>
    </row>
    <row r="18" spans="3:21" ht="16" x14ac:dyDescent="0.2">
      <c r="C18" s="51" t="s">
        <v>10</v>
      </c>
      <c r="D18" s="52">
        <f>D13</f>
        <v>1973.6842105263156</v>
      </c>
      <c r="E18" s="43"/>
      <c r="F18" s="43"/>
      <c r="G18" s="43"/>
      <c r="H18" s="43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3:21" ht="16" x14ac:dyDescent="0.2">
      <c r="C19" s="51" t="s">
        <v>11</v>
      </c>
      <c r="D19" s="52">
        <f>E13</f>
        <v>3344.1208198489753</v>
      </c>
      <c r="E19" s="1"/>
      <c r="F19" s="1"/>
      <c r="G19" s="1"/>
      <c r="H19" s="1"/>
      <c r="I19" s="1"/>
    </row>
    <row r="20" spans="3:21" ht="16" x14ac:dyDescent="0.2">
      <c r="C20" s="51" t="s">
        <v>12</v>
      </c>
      <c r="D20" s="52">
        <f>F13</f>
        <v>2588.9967637540453</v>
      </c>
      <c r="E20" s="1"/>
      <c r="F20" s="1"/>
      <c r="G20" s="1"/>
      <c r="H20" s="1"/>
      <c r="I20" s="1"/>
    </row>
    <row r="21" spans="3:21" ht="16" x14ac:dyDescent="0.2">
      <c r="C21" s="51" t="s">
        <v>13</v>
      </c>
      <c r="D21" s="52">
        <f>G13</f>
        <v>2550.3355704697988</v>
      </c>
      <c r="E21" s="1"/>
      <c r="F21" s="1"/>
      <c r="G21" s="1"/>
      <c r="H21" s="1"/>
      <c r="I21" s="1"/>
    </row>
    <row r="22" spans="3:21" ht="16" x14ac:dyDescent="0.2">
      <c r="C22" s="51" t="s">
        <v>14</v>
      </c>
      <c r="D22" s="52">
        <f>J13</f>
        <v>1280</v>
      </c>
      <c r="E22" s="1"/>
      <c r="F22" s="1"/>
      <c r="G22" s="1"/>
      <c r="H22" s="1"/>
      <c r="I22" s="1"/>
    </row>
    <row r="23" spans="3:21" ht="16" x14ac:dyDescent="0.2">
      <c r="C23" s="51" t="s">
        <v>15</v>
      </c>
      <c r="D23" s="52">
        <f>K13</f>
        <v>5024.3111831442466</v>
      </c>
      <c r="E23" s="1"/>
      <c r="F23" s="1"/>
      <c r="G23" s="1"/>
      <c r="H23" s="1"/>
      <c r="I23" s="1"/>
    </row>
    <row r="24" spans="3:21" ht="16" x14ac:dyDescent="0.2">
      <c r="C24" s="50" t="s">
        <v>16</v>
      </c>
      <c r="D24" s="52">
        <f>L13</f>
        <v>4292.5278219395868</v>
      </c>
      <c r="E24" s="1"/>
      <c r="F24" s="1"/>
      <c r="G24" s="1"/>
      <c r="H24" s="1"/>
      <c r="I24" s="1"/>
    </row>
    <row r="25" spans="3:21" ht="16" x14ac:dyDescent="0.2">
      <c r="C25" s="50" t="s">
        <v>22</v>
      </c>
      <c r="D25" s="52">
        <f>M13</f>
        <v>3791.9826652221018</v>
      </c>
      <c r="E25" s="1"/>
      <c r="F25" s="1"/>
      <c r="G25" s="1"/>
      <c r="H25" s="1"/>
      <c r="I25" s="1"/>
    </row>
    <row r="26" spans="3:21" ht="16" x14ac:dyDescent="0.2">
      <c r="C26" s="50" t="s">
        <v>32</v>
      </c>
      <c r="D26" s="52">
        <f>P13</f>
        <v>857.44908896034292</v>
      </c>
      <c r="E26" s="1"/>
      <c r="F26" s="1"/>
      <c r="G26" s="1"/>
      <c r="H26" s="1"/>
      <c r="I26" s="1"/>
    </row>
    <row r="27" spans="3:21" ht="16" x14ac:dyDescent="0.2">
      <c r="C27" s="50" t="s">
        <v>35</v>
      </c>
      <c r="D27" s="53">
        <f>Q13</f>
        <v>2424.242424242424</v>
      </c>
    </row>
    <row r="28" spans="3:21" ht="16" x14ac:dyDescent="0.2">
      <c r="C28" s="50" t="s">
        <v>37</v>
      </c>
      <c r="D28" s="53">
        <f>R13</f>
        <v>7517.7304964539007</v>
      </c>
    </row>
    <row r="29" spans="3:21" ht="16" x14ac:dyDescent="0.2">
      <c r="C29" s="50" t="s">
        <v>38</v>
      </c>
      <c r="D29" s="53">
        <f>S13</f>
        <v>12180.451127819548</v>
      </c>
    </row>
    <row r="30" spans="3:21" ht="16" x14ac:dyDescent="0.2">
      <c r="C30" s="50" t="s">
        <v>39</v>
      </c>
      <c r="D30" s="53">
        <f>V13</f>
        <v>8774.8344370860923</v>
      </c>
    </row>
    <row r="31" spans="3:21" ht="16" x14ac:dyDescent="0.2">
      <c r="C31" s="50" t="s">
        <v>40</v>
      </c>
      <c r="D31" s="53">
        <f>W13</f>
        <v>8730.1587301587297</v>
      </c>
    </row>
    <row r="32" spans="3:21" ht="16" x14ac:dyDescent="0.2">
      <c r="C32" s="50" t="s">
        <v>41</v>
      </c>
      <c r="D32" s="53">
        <f>X13</f>
        <v>7845.9343794579163</v>
      </c>
    </row>
    <row r="33" spans="3:4" ht="16" x14ac:dyDescent="0.2">
      <c r="C33" s="50" t="s">
        <v>42</v>
      </c>
      <c r="D33" s="53">
        <f>Y13</f>
        <v>3082.1917808219177</v>
      </c>
    </row>
    <row r="34" spans="3:4" ht="16" x14ac:dyDescent="0.2">
      <c r="C34" s="50" t="s">
        <v>45</v>
      </c>
      <c r="D34" s="53">
        <f>AB13</f>
        <v>101.52284263959392</v>
      </c>
    </row>
    <row r="35" spans="3:4" ht="16" x14ac:dyDescent="0.2">
      <c r="C35" s="50" t="s">
        <v>46</v>
      </c>
      <c r="D35" s="53">
        <f>AC13</f>
        <v>101.52284263959392</v>
      </c>
    </row>
    <row r="36" spans="3:4" ht="16" x14ac:dyDescent="0.2">
      <c r="C36" s="50" t="s">
        <v>47</v>
      </c>
      <c r="D36" s="53" t="e">
        <f>AD13</f>
        <v>#DIV/0!</v>
      </c>
    </row>
    <row r="37" spans="3:4" ht="16" x14ac:dyDescent="0.2">
      <c r="C37" s="50" t="s">
        <v>48</v>
      </c>
      <c r="D37" s="53" t="e">
        <f>AE13</f>
        <v>#DIV/0!</v>
      </c>
    </row>
    <row r="38" spans="3:4" ht="16" x14ac:dyDescent="0.2">
      <c r="C38" s="50" t="s">
        <v>64</v>
      </c>
      <c r="D38" s="53" t="e">
        <f>AH13</f>
        <v>#DIV/0!</v>
      </c>
    </row>
    <row r="39" spans="3:4" ht="16" x14ac:dyDescent="0.2">
      <c r="C39" s="50" t="s">
        <v>65</v>
      </c>
      <c r="D39" s="53" t="e">
        <f>AI13</f>
        <v>#DIV/0!</v>
      </c>
    </row>
    <row r="40" spans="3:4" ht="16" x14ac:dyDescent="0.2">
      <c r="C40" s="50" t="s">
        <v>66</v>
      </c>
      <c r="D40" s="53" t="e">
        <f>AJ13</f>
        <v>#DIV/0!</v>
      </c>
    </row>
    <row r="41" spans="3:4" ht="16" x14ac:dyDescent="0.2">
      <c r="C41" s="50" t="s">
        <v>67</v>
      </c>
      <c r="D41" s="53" t="e">
        <f>AK13</f>
        <v>#DIV/0!</v>
      </c>
    </row>
    <row r="42" spans="3:4" ht="16" x14ac:dyDescent="0.2">
      <c r="C42" s="50" t="s">
        <v>68</v>
      </c>
      <c r="D42" s="53" t="e">
        <f>AN13</f>
        <v>#DIV/0!</v>
      </c>
    </row>
    <row r="43" spans="3:4" ht="16" x14ac:dyDescent="0.2">
      <c r="C43" s="50" t="s">
        <v>69</v>
      </c>
      <c r="D43" s="53" t="e">
        <f>AO13</f>
        <v>#DIV/0!</v>
      </c>
    </row>
    <row r="44" spans="3:4" ht="16" x14ac:dyDescent="0.2">
      <c r="C44" s="50" t="s">
        <v>70</v>
      </c>
      <c r="D44" s="53" t="e">
        <f>AP13</f>
        <v>#DIV/0!</v>
      </c>
    </row>
    <row r="45" spans="3:4" ht="16" x14ac:dyDescent="0.2">
      <c r="C45" s="50" t="s">
        <v>71</v>
      </c>
      <c r="D45" s="53" t="e">
        <f>AQ13</f>
        <v>#DIV/0!</v>
      </c>
    </row>
    <row r="46" spans="3:4" ht="17" thickBot="1" x14ac:dyDescent="0.25">
      <c r="C46" s="89" t="s">
        <v>51</v>
      </c>
      <c r="D46" s="90">
        <f>AVERAGEIF(D18:D45, "&gt;1",D18:D45)</f>
        <v>4247.8887325102851</v>
      </c>
    </row>
    <row r="47" spans="3:4" ht="16" thickTop="1" x14ac:dyDescent="0.2"/>
    <row r="51" spans="3:4" x14ac:dyDescent="0.2">
      <c r="C51" t="s">
        <v>74</v>
      </c>
    </row>
    <row r="52" spans="3:4" x14ac:dyDescent="0.2">
      <c r="C52" t="s">
        <v>75</v>
      </c>
      <c r="D52" s="54">
        <f>D46</f>
        <v>4247.8887325102851</v>
      </c>
    </row>
    <row r="53" spans="3:4" x14ac:dyDescent="0.2">
      <c r="C53" t="s">
        <v>77</v>
      </c>
      <c r="D53">
        <v>3690</v>
      </c>
    </row>
    <row r="54" spans="3:4" x14ac:dyDescent="0.2">
      <c r="C54" t="s">
        <v>76</v>
      </c>
      <c r="D54">
        <v>3080</v>
      </c>
    </row>
  </sheetData>
  <mergeCells count="3">
    <mergeCell ref="A2:A3"/>
    <mergeCell ref="C17:D17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2"/>
  <sheetViews>
    <sheetView topLeftCell="A16" workbookViewId="0">
      <pane xSplit="1" topLeftCell="B1" activePane="topRight" state="frozen"/>
      <selection pane="topRight" activeCell="A15" sqref="A15"/>
    </sheetView>
  </sheetViews>
  <sheetFormatPr baseColWidth="10" defaultColWidth="8.83203125" defaultRowHeight="15" x14ac:dyDescent="0.2"/>
  <cols>
    <col min="1" max="1" width="16.1640625" customWidth="1"/>
    <col min="6" max="6" width="15.1640625" customWidth="1"/>
    <col min="12" max="12" width="14" customWidth="1"/>
    <col min="18" max="18" width="14" customWidth="1"/>
    <col min="24" max="24" width="15.33203125" customWidth="1"/>
    <col min="30" max="30" width="15.5" customWidth="1"/>
    <col min="36" max="36" width="15.5" customWidth="1"/>
    <col min="42" max="42" width="15.83203125" customWidth="1"/>
  </cols>
  <sheetData>
    <row r="1" spans="1:42" s="6" customFormat="1" ht="21" x14ac:dyDescent="0.25">
      <c r="B1" s="150">
        <v>2012</v>
      </c>
      <c r="C1" s="151"/>
      <c r="D1" s="151"/>
      <c r="E1" s="91">
        <v>2012</v>
      </c>
      <c r="F1" s="92"/>
      <c r="G1" s="150">
        <v>2013</v>
      </c>
      <c r="H1" s="151"/>
      <c r="I1" s="151"/>
      <c r="J1" s="151"/>
      <c r="K1" s="91">
        <v>2013</v>
      </c>
      <c r="L1" s="92"/>
      <c r="M1" s="150">
        <v>2014</v>
      </c>
      <c r="N1" s="151"/>
      <c r="O1" s="151"/>
      <c r="P1" s="151"/>
      <c r="Q1" s="91">
        <v>2014</v>
      </c>
      <c r="R1" s="92"/>
      <c r="S1" s="150">
        <v>2015</v>
      </c>
      <c r="T1" s="151"/>
      <c r="U1" s="151"/>
      <c r="V1" s="151"/>
      <c r="W1" s="120">
        <v>2015</v>
      </c>
      <c r="X1" s="121"/>
      <c r="Y1" s="150">
        <v>2016</v>
      </c>
      <c r="Z1" s="151"/>
      <c r="AA1" s="151"/>
      <c r="AB1" s="151"/>
      <c r="AC1" s="120">
        <v>2016</v>
      </c>
      <c r="AD1" s="121"/>
      <c r="AE1" s="150">
        <v>2017</v>
      </c>
      <c r="AF1" s="151"/>
      <c r="AG1" s="151"/>
      <c r="AH1" s="151"/>
      <c r="AI1" s="120">
        <v>2017</v>
      </c>
      <c r="AJ1" s="121"/>
      <c r="AK1" s="150">
        <v>2018</v>
      </c>
      <c r="AL1" s="151"/>
      <c r="AM1" s="151"/>
      <c r="AN1" s="151"/>
      <c r="AO1" s="120">
        <v>2018</v>
      </c>
      <c r="AP1" s="121"/>
    </row>
    <row r="2" spans="1:42" s="6" customFormat="1" ht="21" x14ac:dyDescent="0.25">
      <c r="A2" s="142" t="s">
        <v>81</v>
      </c>
      <c r="B2" s="93" t="s">
        <v>28</v>
      </c>
      <c r="C2" s="94" t="s">
        <v>30</v>
      </c>
      <c r="D2" s="94" t="s">
        <v>29</v>
      </c>
      <c r="E2" s="94" t="s">
        <v>43</v>
      </c>
      <c r="F2" s="95" t="s">
        <v>44</v>
      </c>
      <c r="G2" s="93" t="s">
        <v>31</v>
      </c>
      <c r="H2" s="94" t="s">
        <v>28</v>
      </c>
      <c r="I2" s="94" t="s">
        <v>30</v>
      </c>
      <c r="J2" s="94" t="s">
        <v>29</v>
      </c>
      <c r="K2" s="94" t="s">
        <v>43</v>
      </c>
      <c r="L2" s="95" t="s">
        <v>44</v>
      </c>
      <c r="M2" s="93" t="s">
        <v>31</v>
      </c>
      <c r="N2" s="94" t="s">
        <v>28</v>
      </c>
      <c r="O2" s="94" t="s">
        <v>30</v>
      </c>
      <c r="P2" s="94" t="s">
        <v>29</v>
      </c>
      <c r="Q2" s="94" t="s">
        <v>43</v>
      </c>
      <c r="R2" s="95" t="s">
        <v>44</v>
      </c>
      <c r="S2" s="93" t="s">
        <v>31</v>
      </c>
      <c r="T2" s="94" t="s">
        <v>28</v>
      </c>
      <c r="U2" s="94" t="s">
        <v>30</v>
      </c>
      <c r="V2" s="94" t="s">
        <v>29</v>
      </c>
      <c r="W2" s="122" t="s">
        <v>36</v>
      </c>
      <c r="X2" s="123" t="s">
        <v>34</v>
      </c>
      <c r="Y2" s="93" t="s">
        <v>31</v>
      </c>
      <c r="Z2" s="94" t="s">
        <v>28</v>
      </c>
      <c r="AA2" s="94" t="s">
        <v>30</v>
      </c>
      <c r="AB2" s="94" t="s">
        <v>29</v>
      </c>
      <c r="AC2" s="122" t="s">
        <v>36</v>
      </c>
      <c r="AD2" s="123" t="s">
        <v>34</v>
      </c>
      <c r="AE2" s="93" t="s">
        <v>31</v>
      </c>
      <c r="AF2" s="94" t="s">
        <v>28</v>
      </c>
      <c r="AG2" s="94" t="s">
        <v>30</v>
      </c>
      <c r="AH2" s="94" t="s">
        <v>29</v>
      </c>
      <c r="AI2" s="122" t="s">
        <v>36</v>
      </c>
      <c r="AJ2" s="123" t="s">
        <v>34</v>
      </c>
      <c r="AK2" s="93" t="s">
        <v>31</v>
      </c>
      <c r="AL2" s="94" t="s">
        <v>28</v>
      </c>
      <c r="AM2" s="94" t="s">
        <v>30</v>
      </c>
      <c r="AN2" s="94" t="s">
        <v>29</v>
      </c>
      <c r="AO2" s="122" t="s">
        <v>36</v>
      </c>
      <c r="AP2" s="123" t="s">
        <v>34</v>
      </c>
    </row>
    <row r="3" spans="1:42" ht="19" x14ac:dyDescent="0.25">
      <c r="A3" s="8" t="s">
        <v>23</v>
      </c>
      <c r="B3" s="96">
        <v>1</v>
      </c>
      <c r="C3" s="97">
        <v>3</v>
      </c>
      <c r="D3" s="97">
        <v>0</v>
      </c>
      <c r="E3" s="98">
        <f>SUM(B3:D3)</f>
        <v>4</v>
      </c>
      <c r="F3" s="99">
        <f>E3/E8</f>
        <v>4.7058823529411764E-2</v>
      </c>
      <c r="G3" s="96">
        <v>2</v>
      </c>
      <c r="H3" s="97">
        <v>1</v>
      </c>
      <c r="I3" s="97">
        <v>1</v>
      </c>
      <c r="J3" s="97">
        <v>1</v>
      </c>
      <c r="K3" s="98">
        <f>SUM(G3:J3)</f>
        <v>5</v>
      </c>
      <c r="L3" s="114">
        <f>K3/K8</f>
        <v>5.8139534883720929E-2</v>
      </c>
      <c r="M3" s="96">
        <v>2</v>
      </c>
      <c r="N3" s="97">
        <v>2</v>
      </c>
      <c r="O3" s="117">
        <v>3</v>
      </c>
      <c r="P3" s="117">
        <v>3</v>
      </c>
      <c r="Q3" s="98">
        <f>SUM(M3:P3)</f>
        <v>10</v>
      </c>
      <c r="R3" s="118">
        <f>$Q3/Q8</f>
        <v>5.8823529411764705E-2</v>
      </c>
      <c r="S3" s="124">
        <v>4</v>
      </c>
      <c r="T3" s="117">
        <v>1</v>
      </c>
      <c r="U3" s="117">
        <v>1</v>
      </c>
      <c r="V3" s="117">
        <v>3</v>
      </c>
      <c r="W3" s="98">
        <f>SUM(S3:V3)</f>
        <v>9</v>
      </c>
      <c r="X3" s="125">
        <f>W3/W8</f>
        <v>5.1428571428571428E-2</v>
      </c>
      <c r="Y3" s="117">
        <v>4.5</v>
      </c>
      <c r="Z3" s="117">
        <v>4.5</v>
      </c>
      <c r="AA3" s="117"/>
      <c r="AB3" s="117"/>
      <c r="AC3" s="98">
        <f>SUM(Y3:AB3)</f>
        <v>9</v>
      </c>
      <c r="AD3" s="125">
        <f>AC3/AC8</f>
        <v>0.13235294117647059</v>
      </c>
      <c r="AE3" s="124"/>
      <c r="AF3" s="117"/>
      <c r="AG3" s="117"/>
      <c r="AH3" s="117"/>
      <c r="AI3" s="98">
        <f>SUM(AE3:AH3)</f>
        <v>0</v>
      </c>
      <c r="AJ3" s="125" t="e">
        <f>AI3/AI8</f>
        <v>#DIV/0!</v>
      </c>
      <c r="AK3" s="124"/>
      <c r="AL3" s="117"/>
      <c r="AM3" s="117"/>
      <c r="AN3" s="117"/>
      <c r="AO3" s="98">
        <f>SUM(AK3:AN3)</f>
        <v>0</v>
      </c>
      <c r="AP3" s="125" t="e">
        <f>AO3/AO8</f>
        <v>#DIV/0!</v>
      </c>
    </row>
    <row r="4" spans="1:42" s="13" customFormat="1" ht="19" x14ac:dyDescent="0.2">
      <c r="A4" s="12" t="s">
        <v>24</v>
      </c>
      <c r="B4" s="100">
        <v>8</v>
      </c>
      <c r="C4" s="101">
        <v>7</v>
      </c>
      <c r="D4" s="101">
        <v>6</v>
      </c>
      <c r="E4" s="98">
        <f t="shared" ref="E4:E7" si="0">SUM(B4:D4)</f>
        <v>21</v>
      </c>
      <c r="F4" s="102">
        <f>E4/E8</f>
        <v>0.24705882352941178</v>
      </c>
      <c r="G4" s="100">
        <v>3</v>
      </c>
      <c r="H4" s="101">
        <v>6</v>
      </c>
      <c r="I4" s="101">
        <v>8</v>
      </c>
      <c r="J4" s="101">
        <v>8</v>
      </c>
      <c r="K4" s="98">
        <f t="shared" ref="K4:K7" si="1">SUM(G4:J4)</f>
        <v>25</v>
      </c>
      <c r="L4" s="114">
        <f>K4/K8</f>
        <v>0.29069767441860467</v>
      </c>
      <c r="M4" s="100">
        <v>2</v>
      </c>
      <c r="N4" s="101">
        <v>7</v>
      </c>
      <c r="O4" s="119">
        <v>11</v>
      </c>
      <c r="P4" s="119">
        <v>25</v>
      </c>
      <c r="Q4" s="98">
        <f t="shared" ref="Q4:Q7" si="2">SUM(M4:P4)</f>
        <v>45</v>
      </c>
      <c r="R4" s="118">
        <f>Q4/Q8</f>
        <v>0.26470588235294118</v>
      </c>
      <c r="S4" s="126">
        <v>14</v>
      </c>
      <c r="T4" s="119">
        <v>5</v>
      </c>
      <c r="U4" s="119">
        <v>14</v>
      </c>
      <c r="V4" s="119">
        <v>7</v>
      </c>
      <c r="W4" s="98">
        <f t="shared" ref="W4:W7" si="3">SUM(S4:V4)</f>
        <v>40</v>
      </c>
      <c r="X4" s="127">
        <f>W4/W8</f>
        <v>0.22857142857142856</v>
      </c>
      <c r="Y4" s="119">
        <v>2.5</v>
      </c>
      <c r="Z4" s="119">
        <v>2.5</v>
      </c>
      <c r="AA4" s="119"/>
      <c r="AB4" s="119"/>
      <c r="AC4" s="98">
        <f t="shared" ref="AC4:AC7" si="4">SUM(Y4:AB4)</f>
        <v>5</v>
      </c>
      <c r="AD4" s="127">
        <f>AC4/AC8</f>
        <v>7.3529411764705885E-2</v>
      </c>
      <c r="AE4" s="126"/>
      <c r="AF4" s="119"/>
      <c r="AG4" s="119"/>
      <c r="AH4" s="119"/>
      <c r="AI4" s="98">
        <f t="shared" ref="AI4:AI7" si="5">SUM(AE4:AH4)</f>
        <v>0</v>
      </c>
      <c r="AJ4" s="127" t="e">
        <f>AI4/AI8</f>
        <v>#DIV/0!</v>
      </c>
      <c r="AK4" s="126"/>
      <c r="AL4" s="119"/>
      <c r="AM4" s="119"/>
      <c r="AN4" s="119"/>
      <c r="AO4" s="98">
        <f t="shared" ref="AO4:AO7" si="6">SUM(AK4:AN4)</f>
        <v>0</v>
      </c>
      <c r="AP4" s="127" t="e">
        <f>AO4/AO8</f>
        <v>#DIV/0!</v>
      </c>
    </row>
    <row r="5" spans="1:42" ht="19" x14ac:dyDescent="0.25">
      <c r="A5" s="8" t="s">
        <v>25</v>
      </c>
      <c r="B5" s="103">
        <v>18</v>
      </c>
      <c r="C5" s="104">
        <v>15</v>
      </c>
      <c r="D5" s="104">
        <v>10</v>
      </c>
      <c r="E5" s="98">
        <f t="shared" si="0"/>
        <v>43</v>
      </c>
      <c r="F5" s="105">
        <f>E5/E8</f>
        <v>0.50588235294117645</v>
      </c>
      <c r="G5" s="103">
        <v>5</v>
      </c>
      <c r="H5" s="104">
        <v>4</v>
      </c>
      <c r="I5" s="104">
        <v>11</v>
      </c>
      <c r="J5" s="104">
        <v>8</v>
      </c>
      <c r="K5" s="98">
        <f t="shared" si="1"/>
        <v>28</v>
      </c>
      <c r="L5" s="114">
        <f>K5/K8</f>
        <v>0.32558139534883723</v>
      </c>
      <c r="M5" s="103">
        <v>8</v>
      </c>
      <c r="N5" s="104">
        <v>3</v>
      </c>
      <c r="O5" s="107">
        <v>12</v>
      </c>
      <c r="P5" s="107">
        <v>30</v>
      </c>
      <c r="Q5" s="98">
        <f t="shared" si="2"/>
        <v>53</v>
      </c>
      <c r="R5" s="118">
        <f>Q5/Q8</f>
        <v>0.31176470588235294</v>
      </c>
      <c r="S5" s="106">
        <v>22</v>
      </c>
      <c r="T5" s="107">
        <v>19</v>
      </c>
      <c r="U5" s="107">
        <v>11</v>
      </c>
      <c r="V5" s="107">
        <v>5</v>
      </c>
      <c r="W5" s="98">
        <f t="shared" si="3"/>
        <v>57</v>
      </c>
      <c r="X5" s="125">
        <f>W5/W8</f>
        <v>0.32571428571428573</v>
      </c>
      <c r="Y5" s="107">
        <v>11</v>
      </c>
      <c r="Z5" s="107">
        <v>11</v>
      </c>
      <c r="AA5" s="107"/>
      <c r="AB5" s="107"/>
      <c r="AC5" s="98">
        <f t="shared" si="4"/>
        <v>22</v>
      </c>
      <c r="AD5" s="125">
        <f>AC5/AC8</f>
        <v>0.3235294117647059</v>
      </c>
      <c r="AE5" s="106"/>
      <c r="AF5" s="107"/>
      <c r="AG5" s="107"/>
      <c r="AH5" s="107"/>
      <c r="AI5" s="98">
        <f t="shared" si="5"/>
        <v>0</v>
      </c>
      <c r="AJ5" s="125" t="e">
        <f>AI5/AI8</f>
        <v>#DIV/0!</v>
      </c>
      <c r="AK5" s="106"/>
      <c r="AL5" s="107"/>
      <c r="AM5" s="107"/>
      <c r="AN5" s="107"/>
      <c r="AO5" s="98">
        <f t="shared" si="6"/>
        <v>0</v>
      </c>
      <c r="AP5" s="125" t="e">
        <f>AO5/AO8</f>
        <v>#DIV/0!</v>
      </c>
    </row>
    <row r="6" spans="1:42" ht="19" x14ac:dyDescent="0.25">
      <c r="A6" s="8" t="s">
        <v>26</v>
      </c>
      <c r="B6" s="103">
        <v>6</v>
      </c>
      <c r="C6" s="104">
        <v>0</v>
      </c>
      <c r="D6" s="104">
        <v>2</v>
      </c>
      <c r="E6" s="98">
        <f t="shared" si="0"/>
        <v>8</v>
      </c>
      <c r="F6" s="105">
        <f>E6/E8</f>
        <v>9.4117647058823528E-2</v>
      </c>
      <c r="G6" s="103">
        <v>1</v>
      </c>
      <c r="H6" s="104">
        <v>0</v>
      </c>
      <c r="I6" s="104">
        <v>1</v>
      </c>
      <c r="J6" s="104">
        <v>10</v>
      </c>
      <c r="K6" s="98">
        <f t="shared" si="1"/>
        <v>12</v>
      </c>
      <c r="L6" s="114">
        <f>K6/K8</f>
        <v>0.13953488372093023</v>
      </c>
      <c r="M6" s="103">
        <v>2</v>
      </c>
      <c r="N6" s="104">
        <v>3</v>
      </c>
      <c r="O6" s="107">
        <v>23</v>
      </c>
      <c r="P6" s="107">
        <v>21</v>
      </c>
      <c r="Q6" s="98">
        <f t="shared" si="2"/>
        <v>49</v>
      </c>
      <c r="R6" s="118">
        <f>Q6/Q8</f>
        <v>0.28823529411764703</v>
      </c>
      <c r="S6" s="106">
        <v>8</v>
      </c>
      <c r="T6" s="107">
        <v>17</v>
      </c>
      <c r="U6" s="107">
        <v>26</v>
      </c>
      <c r="V6" s="107">
        <v>10</v>
      </c>
      <c r="W6" s="98">
        <f t="shared" si="3"/>
        <v>61</v>
      </c>
      <c r="X6" s="125">
        <f>W6/W8</f>
        <v>0.34857142857142859</v>
      </c>
      <c r="Y6" s="107">
        <v>11</v>
      </c>
      <c r="Z6" s="107">
        <v>11</v>
      </c>
      <c r="AA6" s="107"/>
      <c r="AB6" s="107"/>
      <c r="AC6" s="98">
        <f t="shared" si="4"/>
        <v>22</v>
      </c>
      <c r="AD6" s="125">
        <f>AC6/AC8</f>
        <v>0.3235294117647059</v>
      </c>
      <c r="AE6" s="106"/>
      <c r="AF6" s="107"/>
      <c r="AG6" s="107"/>
      <c r="AH6" s="107"/>
      <c r="AI6" s="98">
        <f t="shared" si="5"/>
        <v>0</v>
      </c>
      <c r="AJ6" s="125" t="e">
        <f>AI6/AI8</f>
        <v>#DIV/0!</v>
      </c>
      <c r="AK6" s="106"/>
      <c r="AL6" s="107"/>
      <c r="AM6" s="107"/>
      <c r="AN6" s="107"/>
      <c r="AO6" s="98">
        <f t="shared" si="6"/>
        <v>0</v>
      </c>
      <c r="AP6" s="125" t="e">
        <f>AO6/AO8</f>
        <v>#DIV/0!</v>
      </c>
    </row>
    <row r="7" spans="1:42" ht="32.25" customHeight="1" x14ac:dyDescent="0.25">
      <c r="A7" s="8" t="s">
        <v>27</v>
      </c>
      <c r="B7" s="103">
        <v>1</v>
      </c>
      <c r="C7" s="104">
        <v>5</v>
      </c>
      <c r="D7" s="104">
        <v>3</v>
      </c>
      <c r="E7" s="98">
        <f t="shared" si="0"/>
        <v>9</v>
      </c>
      <c r="F7" s="105">
        <f>E7/E8</f>
        <v>0.10588235294117647</v>
      </c>
      <c r="G7" s="103">
        <v>0</v>
      </c>
      <c r="H7" s="104">
        <v>2</v>
      </c>
      <c r="I7" s="104">
        <v>6</v>
      </c>
      <c r="J7" s="104">
        <v>8</v>
      </c>
      <c r="K7" s="98">
        <f t="shared" si="1"/>
        <v>16</v>
      </c>
      <c r="L7" s="114">
        <f>K7/K8</f>
        <v>0.18604651162790697</v>
      </c>
      <c r="M7" s="103">
        <v>9</v>
      </c>
      <c r="N7" s="104">
        <v>1</v>
      </c>
      <c r="O7" s="107">
        <v>1</v>
      </c>
      <c r="P7" s="107">
        <v>2</v>
      </c>
      <c r="Q7" s="98">
        <f t="shared" si="2"/>
        <v>13</v>
      </c>
      <c r="R7" s="118">
        <f>Q7/Q8</f>
        <v>7.6470588235294124E-2</v>
      </c>
      <c r="S7" s="106">
        <v>3</v>
      </c>
      <c r="T7" s="107">
        <v>2</v>
      </c>
      <c r="U7" s="107">
        <v>2</v>
      </c>
      <c r="V7" s="107">
        <v>1</v>
      </c>
      <c r="W7" s="98">
        <f t="shared" si="3"/>
        <v>8</v>
      </c>
      <c r="X7" s="125">
        <f>W7/W8</f>
        <v>4.5714285714285714E-2</v>
      </c>
      <c r="Y7" s="107">
        <v>5</v>
      </c>
      <c r="Z7" s="107">
        <v>5</v>
      </c>
      <c r="AA7" s="107"/>
      <c r="AB7" s="107"/>
      <c r="AC7" s="98">
        <f t="shared" si="4"/>
        <v>10</v>
      </c>
      <c r="AD7" s="125">
        <f>AC7/AC8</f>
        <v>0.14705882352941177</v>
      </c>
      <c r="AE7" s="106"/>
      <c r="AF7" s="107"/>
      <c r="AG7" s="107"/>
      <c r="AH7" s="107"/>
      <c r="AI7" s="98">
        <f t="shared" si="5"/>
        <v>0</v>
      </c>
      <c r="AJ7" s="125" t="e">
        <f>AI7/AI8</f>
        <v>#DIV/0!</v>
      </c>
      <c r="AK7" s="106"/>
      <c r="AL7" s="107"/>
      <c r="AM7" s="107"/>
      <c r="AN7" s="107"/>
      <c r="AO7" s="98">
        <f t="shared" si="6"/>
        <v>0</v>
      </c>
      <c r="AP7" s="125" t="e">
        <f>AO7/AO8</f>
        <v>#DIV/0!</v>
      </c>
    </row>
    <row r="8" spans="1:42" s="11" customFormat="1" x14ac:dyDescent="0.2">
      <c r="A8" s="4"/>
      <c r="B8" s="106">
        <f t="shared" ref="B8:D8" si="7">SUM(B3:B7)</f>
        <v>34</v>
      </c>
      <c r="C8" s="107">
        <f t="shared" si="7"/>
        <v>30</v>
      </c>
      <c r="D8" s="107">
        <f t="shared" si="7"/>
        <v>21</v>
      </c>
      <c r="E8" s="108">
        <f>SUM(E3:E7)</f>
        <v>85</v>
      </c>
      <c r="F8" s="109">
        <f>SUM(F3:F7)</f>
        <v>1</v>
      </c>
      <c r="G8" s="106">
        <f t="shared" ref="G8:J8" si="8">SUM(G3:G7)</f>
        <v>11</v>
      </c>
      <c r="H8" s="107">
        <f t="shared" si="8"/>
        <v>13</v>
      </c>
      <c r="I8" s="107">
        <f t="shared" si="8"/>
        <v>27</v>
      </c>
      <c r="J8" s="107">
        <f t="shared" si="8"/>
        <v>35</v>
      </c>
      <c r="K8" s="108">
        <f>SUM(K3:K7)</f>
        <v>86</v>
      </c>
      <c r="L8" s="114">
        <f>SUM(L3:L7)</f>
        <v>1</v>
      </c>
      <c r="M8" s="106">
        <f t="shared" ref="M8:S8" si="9">SUM(M3:M7)</f>
        <v>23</v>
      </c>
      <c r="N8" s="107">
        <f t="shared" si="9"/>
        <v>16</v>
      </c>
      <c r="O8" s="107">
        <f t="shared" si="9"/>
        <v>50</v>
      </c>
      <c r="P8" s="107">
        <f t="shared" si="9"/>
        <v>81</v>
      </c>
      <c r="Q8" s="108">
        <f t="shared" si="9"/>
        <v>170</v>
      </c>
      <c r="R8" s="118">
        <f>SUM(R3:R7)</f>
        <v>1</v>
      </c>
      <c r="S8" s="106">
        <f t="shared" si="9"/>
        <v>51</v>
      </c>
      <c r="T8" s="107">
        <f>SUM(T3:T7)</f>
        <v>44</v>
      </c>
      <c r="U8" s="107">
        <f t="shared" ref="U8:V8" si="10">SUM(U3:U7)</f>
        <v>54</v>
      </c>
      <c r="V8" s="107">
        <f t="shared" si="10"/>
        <v>26</v>
      </c>
      <c r="W8" s="108">
        <f>SUM(W3:W7)</f>
        <v>175</v>
      </c>
      <c r="X8" s="125">
        <f>SUM(X3:X7)</f>
        <v>0.99999999999999989</v>
      </c>
      <c r="Y8" s="107">
        <f>SUM(Y3:Y7)</f>
        <v>34</v>
      </c>
      <c r="Z8" s="107">
        <f>SUM(Z3:Z7)</f>
        <v>34</v>
      </c>
      <c r="AA8" s="107">
        <f t="shared" ref="AA8:AB8" si="11">SUM(AA3:AA7)</f>
        <v>0</v>
      </c>
      <c r="AB8" s="107">
        <f t="shared" si="11"/>
        <v>0</v>
      </c>
      <c r="AC8" s="108">
        <f>SUM(AC3:AC7)</f>
        <v>68</v>
      </c>
      <c r="AD8" s="125">
        <f>SUM(AD3:AD7)</f>
        <v>1</v>
      </c>
      <c r="AE8" s="106">
        <f>SUM(AE3:AE7)</f>
        <v>0</v>
      </c>
      <c r="AF8" s="107">
        <f>SUM(AF3:AF7)</f>
        <v>0</v>
      </c>
      <c r="AG8" s="107">
        <f t="shared" ref="AG8:AH8" si="12">SUM(AG3:AG7)</f>
        <v>0</v>
      </c>
      <c r="AH8" s="107">
        <f t="shared" si="12"/>
        <v>0</v>
      </c>
      <c r="AI8" s="108">
        <f>SUM(AI3:AI7)</f>
        <v>0</v>
      </c>
      <c r="AJ8" s="125" t="e">
        <f>SUM(AJ3:AJ7)</f>
        <v>#DIV/0!</v>
      </c>
      <c r="AK8" s="106">
        <f>SUM(AK3:AK7)</f>
        <v>0</v>
      </c>
      <c r="AL8" s="107">
        <f>SUM(AL3:AL7)</f>
        <v>0</v>
      </c>
      <c r="AM8" s="107">
        <f t="shared" ref="AM8:AN8" si="13">SUM(AM3:AM7)</f>
        <v>0</v>
      </c>
      <c r="AN8" s="107">
        <f t="shared" si="13"/>
        <v>0</v>
      </c>
      <c r="AO8" s="108">
        <f>SUM(AO3:AO7)</f>
        <v>0</v>
      </c>
      <c r="AP8" s="125" t="e">
        <f>SUM(AP3:AP7)</f>
        <v>#DIV/0!</v>
      </c>
    </row>
    <row r="9" spans="1:42" x14ac:dyDescent="0.2">
      <c r="A9" s="1"/>
      <c r="B9" s="110"/>
      <c r="C9" s="111"/>
      <c r="D9" s="111"/>
      <c r="E9" s="131"/>
      <c r="F9" s="112"/>
      <c r="G9" s="110"/>
      <c r="H9" s="111"/>
      <c r="I9" s="111"/>
      <c r="J9" s="111"/>
      <c r="K9" s="131"/>
      <c r="L9" s="112"/>
      <c r="M9" s="110"/>
      <c r="N9" s="111"/>
      <c r="O9" s="111"/>
      <c r="P9" s="111"/>
      <c r="Q9" s="131"/>
      <c r="R9" s="112"/>
      <c r="S9" s="110"/>
      <c r="T9" s="111"/>
      <c r="U9" s="111"/>
      <c r="V9" s="111"/>
      <c r="W9" s="131"/>
      <c r="X9" s="112"/>
      <c r="Y9" s="110"/>
      <c r="Z9" s="111"/>
      <c r="AA9" s="111"/>
      <c r="AB9" s="111"/>
      <c r="AC9" s="131"/>
      <c r="AD9" s="112"/>
      <c r="AE9" s="110"/>
      <c r="AF9" s="111"/>
      <c r="AG9" s="111"/>
      <c r="AH9" s="111"/>
      <c r="AI9" s="131"/>
      <c r="AJ9" s="112"/>
      <c r="AK9" s="110"/>
      <c r="AL9" s="111"/>
      <c r="AM9" s="111"/>
      <c r="AN9" s="111"/>
      <c r="AO9" s="131"/>
      <c r="AP9" s="112"/>
    </row>
    <row r="10" spans="1:42" ht="19" x14ac:dyDescent="0.25">
      <c r="A10" s="133" t="s">
        <v>49</v>
      </c>
      <c r="B10" s="110">
        <f>'Survey Participation '!C5</f>
        <v>927</v>
      </c>
      <c r="C10" s="111">
        <f>'Survey Participation '!C6</f>
        <v>927</v>
      </c>
      <c r="D10" s="113">
        <f>'Survey Participation '!C7</f>
        <v>745</v>
      </c>
      <c r="E10" s="131">
        <f>SUM(B10:D10)</f>
        <v>2599</v>
      </c>
      <c r="F10" s="112"/>
      <c r="G10" s="115">
        <f>'Survey Participation '!C8</f>
        <v>625</v>
      </c>
      <c r="H10" s="116">
        <f>'Survey Participation '!C9</f>
        <v>617</v>
      </c>
      <c r="I10" s="116">
        <f>'Survey Participation '!C10</f>
        <v>629</v>
      </c>
      <c r="J10" s="116">
        <f>'Survey Participation '!C11</f>
        <v>923</v>
      </c>
      <c r="K10" s="131"/>
      <c r="L10" s="112"/>
      <c r="M10" s="115">
        <f>'Survey Participation '!C12</f>
        <v>2799</v>
      </c>
      <c r="N10" s="116">
        <f>'Survey Participation '!C13</f>
        <v>660</v>
      </c>
      <c r="O10" s="116">
        <f>'Survey Participation '!C14</f>
        <v>705</v>
      </c>
      <c r="P10" s="116">
        <f>'Survey Participation '!C15</f>
        <v>665</v>
      </c>
      <c r="Q10" s="131"/>
      <c r="R10" s="112"/>
      <c r="S10" s="115">
        <f>'Survey Participation '!C16</f>
        <v>604</v>
      </c>
      <c r="T10" s="116">
        <f>'Survey Participation '!C17</f>
        <v>504</v>
      </c>
      <c r="U10" s="116">
        <f>'Survey Participation '!C18</f>
        <v>701</v>
      </c>
      <c r="V10" s="116">
        <f>'Survey Participation '!C19</f>
        <v>876</v>
      </c>
      <c r="W10" s="131"/>
      <c r="X10" s="112"/>
      <c r="Y10" s="110">
        <f>'Survey Participation '!C20</f>
        <v>985</v>
      </c>
      <c r="Z10" s="111">
        <f>'Survey Participation '!C21</f>
        <v>985</v>
      </c>
      <c r="AA10" s="111">
        <f>'Survey Participation '!C22</f>
        <v>0</v>
      </c>
      <c r="AB10" s="111">
        <f>'Survey Participation '!C23</f>
        <v>0</v>
      </c>
      <c r="AC10" s="131"/>
      <c r="AD10" s="112"/>
      <c r="AE10" s="110">
        <f>'Survey Participation '!C24</f>
        <v>0</v>
      </c>
      <c r="AF10" s="111">
        <f>'Survey Participation '!C25</f>
        <v>0</v>
      </c>
      <c r="AG10" s="111">
        <f>'Survey Participation '!C26</f>
        <v>0</v>
      </c>
      <c r="AH10" s="111">
        <f>'Survey Participation '!C27</f>
        <v>0</v>
      </c>
      <c r="AI10" s="131"/>
      <c r="AJ10" s="112"/>
      <c r="AK10" s="110">
        <f>'Survey Participation '!C28</f>
        <v>0</v>
      </c>
      <c r="AL10" s="111">
        <f>'Survey Participation '!C29</f>
        <v>0</v>
      </c>
      <c r="AM10" s="111">
        <f>'Survey Participation '!C30</f>
        <v>0</v>
      </c>
      <c r="AN10" s="111">
        <f>'Survey Participation '!C31</f>
        <v>0</v>
      </c>
      <c r="AO10" s="131"/>
      <c r="AP10" s="112"/>
    </row>
    <row r="11" spans="1:42" ht="19" x14ac:dyDescent="0.25">
      <c r="A11" s="134" t="s">
        <v>50</v>
      </c>
      <c r="B11" s="128">
        <f>B8/B10*100000</f>
        <v>3667.7454153182307</v>
      </c>
      <c r="C11" s="129">
        <f t="shared" ref="C11:E11" si="14">C8/C10*100000</f>
        <v>3236.2459546925566</v>
      </c>
      <c r="D11" s="129">
        <f t="shared" si="14"/>
        <v>2818.7919463087246</v>
      </c>
      <c r="E11" s="132">
        <f t="shared" si="14"/>
        <v>3270.4886494805692</v>
      </c>
      <c r="F11" s="130"/>
      <c r="G11" s="128">
        <f t="shared" ref="G11" si="15">G8/G10*100000</f>
        <v>1760</v>
      </c>
      <c r="H11" s="129">
        <f t="shared" ref="H11" si="16">H8/H10*100000</f>
        <v>2106.9692058346841</v>
      </c>
      <c r="I11" s="129">
        <f t="shared" ref="I11" si="17">I8/I10*100000</f>
        <v>4292.5278219395868</v>
      </c>
      <c r="J11" s="129">
        <f t="shared" ref="J11" si="18">J8/J10*100000</f>
        <v>3791.9826652221018</v>
      </c>
      <c r="K11" s="132"/>
      <c r="L11" s="130"/>
      <c r="M11" s="128">
        <f t="shared" ref="M11" si="19">M8/M10*100000</f>
        <v>821.72204358699537</v>
      </c>
      <c r="N11" s="129">
        <f t="shared" ref="N11" si="20">N8/N10*100000</f>
        <v>2424.242424242424</v>
      </c>
      <c r="O11" s="129">
        <f t="shared" ref="O11" si="21">O8/O10*100000</f>
        <v>7092.1985815602839</v>
      </c>
      <c r="P11" s="129">
        <f t="shared" ref="P11" si="22">P8/P10*100000</f>
        <v>12180.451127819548</v>
      </c>
      <c r="Q11" s="132"/>
      <c r="R11" s="130"/>
      <c r="S11" s="128">
        <f t="shared" ref="S11" si="23">S8/S10*100000</f>
        <v>8443.7086092715235</v>
      </c>
      <c r="T11" s="129">
        <f t="shared" ref="T11" si="24">T8/T10*100000</f>
        <v>8730.1587301587297</v>
      </c>
      <c r="U11" s="129">
        <f t="shared" ref="U11" si="25">U8/U10*100000</f>
        <v>7703.2810271041362</v>
      </c>
      <c r="V11" s="129">
        <f t="shared" ref="V11" si="26">V8/V10*100000</f>
        <v>2968.0365296803652</v>
      </c>
      <c r="W11" s="132"/>
      <c r="X11" s="130"/>
      <c r="Y11" s="128">
        <f>Y8/Y10*100000</f>
        <v>3451.776649746193</v>
      </c>
      <c r="Z11" s="129">
        <f t="shared" ref="Z11" si="27">Z8/Z10*100000</f>
        <v>3451.776649746193</v>
      </c>
      <c r="AA11" s="129" t="e">
        <f t="shared" ref="AA11" si="28">AA8/AA10*100000</f>
        <v>#DIV/0!</v>
      </c>
      <c r="AB11" s="129" t="e">
        <f t="shared" ref="AB11" si="29">AB8/AB10*100000</f>
        <v>#DIV/0!</v>
      </c>
      <c r="AC11" s="132"/>
      <c r="AD11" s="130"/>
      <c r="AE11" s="128" t="e">
        <f>AE8/AE10*100000</f>
        <v>#DIV/0!</v>
      </c>
      <c r="AF11" s="129" t="e">
        <f t="shared" ref="AF11" si="30">AF8/AF10*100000</f>
        <v>#DIV/0!</v>
      </c>
      <c r="AG11" s="129" t="e">
        <f t="shared" ref="AG11" si="31">AG8/AG10*100000</f>
        <v>#DIV/0!</v>
      </c>
      <c r="AH11" s="129" t="e">
        <f t="shared" ref="AH11" si="32">AH8/AH10*100000</f>
        <v>#DIV/0!</v>
      </c>
      <c r="AI11" s="132"/>
      <c r="AJ11" s="130"/>
      <c r="AK11" s="128" t="e">
        <f>AK8/AK10*100000</f>
        <v>#DIV/0!</v>
      </c>
      <c r="AL11" s="129" t="e">
        <f t="shared" ref="AL11" si="33">AL8/AL10*100000</f>
        <v>#DIV/0!</v>
      </c>
      <c r="AM11" s="129" t="e">
        <f t="shared" ref="AM11" si="34">AM8/AM10*100000</f>
        <v>#DIV/0!</v>
      </c>
      <c r="AN11" s="129" t="e">
        <f t="shared" ref="AN11" si="35">AN8/AN10*100000</f>
        <v>#DIV/0!</v>
      </c>
      <c r="AO11" s="132"/>
      <c r="AP11" s="130"/>
    </row>
    <row r="12" spans="1:42" x14ac:dyDescent="0.2">
      <c r="A12" s="1"/>
    </row>
    <row r="13" spans="1:42" x14ac:dyDescent="0.2">
      <c r="A13" s="1"/>
    </row>
    <row r="14" spans="1:42" ht="45" customHeight="1" x14ac:dyDescent="0.25">
      <c r="C14" s="152" t="s">
        <v>73</v>
      </c>
      <c r="D14" s="153"/>
    </row>
    <row r="15" spans="1:42" ht="16" x14ac:dyDescent="0.2">
      <c r="C15" s="51" t="s">
        <v>11</v>
      </c>
      <c r="D15" s="135">
        <f>B11</f>
        <v>3667.7454153182307</v>
      </c>
      <c r="E15" s="1"/>
      <c r="F15" s="1"/>
      <c r="G15" s="1"/>
    </row>
    <row r="16" spans="1:42" ht="16" x14ac:dyDescent="0.2">
      <c r="C16" s="51" t="s">
        <v>12</v>
      </c>
      <c r="D16" s="46">
        <f>C11</f>
        <v>3236.2459546925566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3:4" ht="16" x14ac:dyDescent="0.2">
      <c r="C17" s="51" t="s">
        <v>13</v>
      </c>
      <c r="D17" s="136">
        <f>D11</f>
        <v>2818.7919463087246</v>
      </c>
    </row>
    <row r="18" spans="3:4" ht="16" x14ac:dyDescent="0.2">
      <c r="C18" s="51" t="s">
        <v>14</v>
      </c>
      <c r="D18" s="46">
        <f>G11</f>
        <v>1760</v>
      </c>
    </row>
    <row r="19" spans="3:4" ht="16" x14ac:dyDescent="0.2">
      <c r="C19" s="51" t="s">
        <v>15</v>
      </c>
      <c r="D19" s="46">
        <f>H11</f>
        <v>2106.9692058346841</v>
      </c>
    </row>
    <row r="20" spans="3:4" ht="16" x14ac:dyDescent="0.2">
      <c r="C20" s="50" t="s">
        <v>16</v>
      </c>
      <c r="D20" s="46">
        <f>I11</f>
        <v>4292.5278219395868</v>
      </c>
    </row>
    <row r="21" spans="3:4" ht="16" x14ac:dyDescent="0.2">
      <c r="C21" s="50" t="s">
        <v>22</v>
      </c>
      <c r="D21" s="46">
        <f>J11</f>
        <v>3791.9826652221018</v>
      </c>
    </row>
    <row r="22" spans="3:4" ht="16" x14ac:dyDescent="0.2">
      <c r="C22" s="50" t="s">
        <v>32</v>
      </c>
      <c r="D22" s="46">
        <f>M11</f>
        <v>821.72204358699537</v>
      </c>
    </row>
    <row r="23" spans="3:4" ht="16" x14ac:dyDescent="0.2">
      <c r="C23" s="50" t="s">
        <v>35</v>
      </c>
      <c r="D23" s="46">
        <f>N11</f>
        <v>2424.242424242424</v>
      </c>
    </row>
    <row r="24" spans="3:4" ht="16" x14ac:dyDescent="0.2">
      <c r="C24" s="50" t="s">
        <v>37</v>
      </c>
      <c r="D24" s="46">
        <f>O11</f>
        <v>7092.1985815602839</v>
      </c>
    </row>
    <row r="25" spans="3:4" ht="16" x14ac:dyDescent="0.2">
      <c r="C25" s="50" t="s">
        <v>38</v>
      </c>
      <c r="D25" s="46">
        <f>P11</f>
        <v>12180.451127819548</v>
      </c>
    </row>
    <row r="26" spans="3:4" ht="16" x14ac:dyDescent="0.2">
      <c r="C26" s="50" t="s">
        <v>39</v>
      </c>
      <c r="D26" s="46">
        <f>S11</f>
        <v>8443.7086092715235</v>
      </c>
    </row>
    <row r="27" spans="3:4" ht="16" x14ac:dyDescent="0.2">
      <c r="C27" s="50" t="s">
        <v>40</v>
      </c>
      <c r="D27" s="46">
        <f>T11</f>
        <v>8730.1587301587297</v>
      </c>
    </row>
    <row r="28" spans="3:4" ht="16" x14ac:dyDescent="0.2">
      <c r="C28" s="50" t="s">
        <v>41</v>
      </c>
      <c r="D28" s="46">
        <f>U11</f>
        <v>7703.2810271041362</v>
      </c>
    </row>
    <row r="29" spans="3:4" ht="16" x14ac:dyDescent="0.2">
      <c r="C29" s="50" t="s">
        <v>42</v>
      </c>
      <c r="D29" s="46">
        <f>V11</f>
        <v>2968.0365296803652</v>
      </c>
    </row>
    <row r="30" spans="3:4" ht="16" x14ac:dyDescent="0.2">
      <c r="C30" s="50" t="s">
        <v>45</v>
      </c>
      <c r="D30" s="46">
        <f>Y11</f>
        <v>3451.776649746193</v>
      </c>
    </row>
    <row r="31" spans="3:4" ht="16" x14ac:dyDescent="0.2">
      <c r="C31" s="50" t="s">
        <v>46</v>
      </c>
      <c r="D31" s="46">
        <f>Z11</f>
        <v>3451.776649746193</v>
      </c>
    </row>
    <row r="32" spans="3:4" ht="16" x14ac:dyDescent="0.2">
      <c r="C32" s="50" t="s">
        <v>47</v>
      </c>
      <c r="D32" s="46" t="e">
        <f>AA11</f>
        <v>#DIV/0!</v>
      </c>
    </row>
    <row r="33" spans="3:4" ht="16" x14ac:dyDescent="0.2">
      <c r="C33" s="50" t="s">
        <v>48</v>
      </c>
      <c r="D33" s="46" t="e">
        <f>AB11</f>
        <v>#DIV/0!</v>
      </c>
    </row>
    <row r="34" spans="3:4" ht="16" x14ac:dyDescent="0.2">
      <c r="C34" s="50" t="s">
        <v>64</v>
      </c>
      <c r="D34" s="46" t="e">
        <f>AE11</f>
        <v>#DIV/0!</v>
      </c>
    </row>
    <row r="35" spans="3:4" ht="16" x14ac:dyDescent="0.2">
      <c r="C35" s="50" t="s">
        <v>65</v>
      </c>
      <c r="D35" s="46" t="e">
        <f>AF11</f>
        <v>#DIV/0!</v>
      </c>
    </row>
    <row r="36" spans="3:4" ht="16" x14ac:dyDescent="0.2">
      <c r="C36" s="50" t="s">
        <v>66</v>
      </c>
      <c r="D36" s="46" t="e">
        <f>AG11</f>
        <v>#DIV/0!</v>
      </c>
    </row>
    <row r="37" spans="3:4" ht="16" x14ac:dyDescent="0.2">
      <c r="C37" s="50" t="s">
        <v>67</v>
      </c>
      <c r="D37" s="46" t="e">
        <f>AH11</f>
        <v>#DIV/0!</v>
      </c>
    </row>
    <row r="38" spans="3:4" ht="16" x14ac:dyDescent="0.2">
      <c r="C38" s="50" t="s">
        <v>68</v>
      </c>
      <c r="D38" s="46" t="e">
        <f>AK11</f>
        <v>#DIV/0!</v>
      </c>
    </row>
    <row r="39" spans="3:4" ht="16" x14ac:dyDescent="0.2">
      <c r="C39" s="50" t="s">
        <v>69</v>
      </c>
      <c r="D39" s="46" t="e">
        <f>AL11</f>
        <v>#DIV/0!</v>
      </c>
    </row>
    <row r="40" spans="3:4" ht="16" x14ac:dyDescent="0.2">
      <c r="C40" s="50" t="s">
        <v>70</v>
      </c>
      <c r="D40" s="46" t="e">
        <f>AM11</f>
        <v>#DIV/0!</v>
      </c>
    </row>
    <row r="41" spans="3:4" ht="16" x14ac:dyDescent="0.2">
      <c r="C41" s="50" t="s">
        <v>71</v>
      </c>
      <c r="D41" s="46" t="e">
        <f>AN11</f>
        <v>#DIV/0!</v>
      </c>
    </row>
    <row r="42" spans="3:4" ht="16" x14ac:dyDescent="0.2">
      <c r="C42" s="137" t="s">
        <v>51</v>
      </c>
      <c r="D42" s="29">
        <f>AVERAGEIF(D15:D41, "&gt;1",D15:D41)</f>
        <v>4643.624434248959</v>
      </c>
    </row>
  </sheetData>
  <mergeCells count="8">
    <mergeCell ref="Y1:AB1"/>
    <mergeCell ref="AE1:AH1"/>
    <mergeCell ref="AK1:AN1"/>
    <mergeCell ref="C14:D14"/>
    <mergeCell ref="B1:D1"/>
    <mergeCell ref="G1:J1"/>
    <mergeCell ref="M1:P1"/>
    <mergeCell ref="S1:V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 Participation </vt:lpstr>
      <vt:lpstr>Riddor Accidents by Causation</vt:lpstr>
      <vt:lpstr>Non-Ridd Accidents by Causation</vt:lpstr>
      <vt:lpstr>Non-rid Accidents  by Activity </vt:lpstr>
    </vt:vector>
  </TitlesOfParts>
  <Company>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Thompson</dc:creator>
  <cp:lastModifiedBy>Jenny Grant</cp:lastModifiedBy>
  <dcterms:created xsi:type="dcterms:W3CDTF">2013-01-30T13:24:30Z</dcterms:created>
  <dcterms:modified xsi:type="dcterms:W3CDTF">2016-11-15T21:42:05Z</dcterms:modified>
</cp:coreProperties>
</file>